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1340" windowHeight="6285"/>
  </bookViews>
  <sheets>
    <sheet name="rach " sheetId="1" r:id="rId1"/>
  </sheets>
  <calcPr calcId="125725"/>
</workbook>
</file>

<file path=xl/calcChain.xml><?xml version="1.0" encoding="utf-8"?>
<calcChain xmlns="http://schemas.openxmlformats.org/spreadsheetml/2006/main">
  <c r="C28" i="1"/>
  <c r="C38"/>
  <c r="C15"/>
  <c r="C14"/>
  <c r="C23"/>
  <c r="C24"/>
  <c r="C33"/>
  <c r="C4"/>
  <c r="D45"/>
  <c r="D39"/>
  <c r="D38" s="1"/>
  <c r="D37"/>
  <c r="D33"/>
  <c r="D30"/>
  <c r="D28"/>
  <c r="D25" s="1"/>
  <c r="D24"/>
  <c r="D23"/>
  <c r="D21"/>
  <c r="D14"/>
  <c r="D11"/>
  <c r="D4"/>
  <c r="D20" s="1"/>
  <c r="D29" s="1"/>
  <c r="D44" s="1"/>
  <c r="D48" s="1"/>
  <c r="D51" s="1"/>
  <c r="C30" l="1"/>
  <c r="C25"/>
  <c r="C11"/>
  <c r="C21"/>
  <c r="C45"/>
  <c r="C20" l="1"/>
  <c r="C29" s="1"/>
  <c r="C44" s="1"/>
  <c r="C48" l="1"/>
  <c r="C51" s="1"/>
</calcChain>
</file>

<file path=xl/sharedStrings.xml><?xml version="1.0" encoding="utf-8"?>
<sst xmlns="http://schemas.openxmlformats.org/spreadsheetml/2006/main" count="99" uniqueCount="71">
  <si>
    <t>Lp</t>
  </si>
  <si>
    <t>Wyszczególnienie</t>
  </si>
  <si>
    <t>A</t>
  </si>
  <si>
    <t>I</t>
  </si>
  <si>
    <t>II</t>
  </si>
  <si>
    <t>IV</t>
  </si>
  <si>
    <t>B</t>
  </si>
  <si>
    <t>Koszty działalności operacyjnej</t>
  </si>
  <si>
    <t>Wartość sprzedanych towarów i materiałów</t>
  </si>
  <si>
    <t>Zużycie materiałów i energii</t>
  </si>
  <si>
    <t>III</t>
  </si>
  <si>
    <t>Usługi obce</t>
  </si>
  <si>
    <t>Podatki i opłaty</t>
  </si>
  <si>
    <t>V</t>
  </si>
  <si>
    <t>Wynagrodzenia</t>
  </si>
  <si>
    <t>VI</t>
  </si>
  <si>
    <t>VII</t>
  </si>
  <si>
    <t>Amortyzacja</t>
  </si>
  <si>
    <t>C</t>
  </si>
  <si>
    <t>Zysk / strata ze sprzedaży ( A - B )</t>
  </si>
  <si>
    <t>D</t>
  </si>
  <si>
    <t>Pozostałe przychody operacyjne</t>
  </si>
  <si>
    <t>Dotacje</t>
  </si>
  <si>
    <t>E</t>
  </si>
  <si>
    <t>Pozostałe koszty operacyjne</t>
  </si>
  <si>
    <t>F</t>
  </si>
  <si>
    <t>G</t>
  </si>
  <si>
    <t>Przychody finansowe</t>
  </si>
  <si>
    <t>H</t>
  </si>
  <si>
    <t>Koszty finansowe</t>
  </si>
  <si>
    <t>J</t>
  </si>
  <si>
    <t>Zyski nadzwyczajne</t>
  </si>
  <si>
    <t>K</t>
  </si>
  <si>
    <t>Straty nadzwyczajne</t>
  </si>
  <si>
    <t>L</t>
  </si>
  <si>
    <t>M</t>
  </si>
  <si>
    <t>N</t>
  </si>
  <si>
    <t>Zysk / strata z działalności operacyjnej ( C + D - E )</t>
  </si>
  <si>
    <t>od jednostek powiązanych</t>
  </si>
  <si>
    <t xml:space="preserve">Przychody ze sprzedaży produktów </t>
  </si>
  <si>
    <t>Zmiana stanu produktów (zwiększenie - wartość dodatnia; zmniejszenie wartość ujemna)</t>
  </si>
  <si>
    <t>Koszt wytworzenia produktówna własne potrzeby</t>
  </si>
  <si>
    <t>Przychody netto ze sprzedaży towarów i materiałów</t>
  </si>
  <si>
    <t>VIII</t>
  </si>
  <si>
    <t>Ubezpieczenia społeczne i inne świadczenia</t>
  </si>
  <si>
    <t>Zysk ze zbycia niefinansowych aktywów trwałych</t>
  </si>
  <si>
    <t>Inne przychody operacyjne</t>
  </si>
  <si>
    <t>Strata ze zbycia niefinansowych aktywów trwałych</t>
  </si>
  <si>
    <t>Aktualizacja wartości aktywów niefinansowych</t>
  </si>
  <si>
    <t>Inne koszty operacyjne</t>
  </si>
  <si>
    <t xml:space="preserve"> - od jednostek powiązanych</t>
  </si>
  <si>
    <t>Zysk ze zbycia inwestycji</t>
  </si>
  <si>
    <t>Aktualizacja wartości inwestycji</t>
  </si>
  <si>
    <t>Inne</t>
  </si>
  <si>
    <t>Strata ze zbycia inwestycji</t>
  </si>
  <si>
    <t>Zysk/strata z działalności gospodarczej (F+G-H)</t>
  </si>
  <si>
    <t>Wynik zdarzeń nadzwyczajnych (J.I-J.II)</t>
  </si>
  <si>
    <t>Zysk / strata brutto ( I+/-J )</t>
  </si>
  <si>
    <t>Podatek dochodowy</t>
  </si>
  <si>
    <t>Pozostałe obwiązkowe zmniejszenie zysku (zwiększenie straty)</t>
  </si>
  <si>
    <t>Zysk / strata netto (K- L-M )</t>
  </si>
  <si>
    <t>Pozostałe koszty rodzajowe</t>
  </si>
  <si>
    <t>Przychody ze sprzedaży i zrównane z nimi, w tym:</t>
  </si>
  <si>
    <t>Odsetki, w tym:</t>
  </si>
  <si>
    <t>Dywidendy i udziały w zyskach, w tym:</t>
  </si>
  <si>
    <t>Dane za rok</t>
  </si>
  <si>
    <t>Przychody z tytułu udzielonych pożyczek</t>
  </si>
  <si>
    <t>Sporządzono: Szczecin, 29.03.2013r.</t>
  </si>
  <si>
    <t>Sporządził: Dyrektor Finansowy/Gł.Księgowy                               Zatwierdził: Prezes Zarządu</t>
  </si>
  <si>
    <t xml:space="preserve">          Beata Gal</t>
  </si>
  <si>
    <t xml:space="preserve">                Magdalena Kotnis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</si>
</sst>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43" fontId="0" fillId="0" borderId="0" xfId="1" applyFont="1" applyAlignment="1">
      <alignment horizontal="center" vertical="center"/>
    </xf>
    <xf numFmtId="43" fontId="0" fillId="0" borderId="0" xfId="1" applyFont="1"/>
    <xf numFmtId="0" fontId="0" fillId="0" borderId="4" xfId="0" applyFont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topLeftCell="A40" zoomScaleNormal="100" workbookViewId="0">
      <selection activeCell="E59" sqref="E59"/>
    </sheetView>
  </sheetViews>
  <sheetFormatPr defaultRowHeight="12.75"/>
  <cols>
    <col min="1" max="1" width="4.5703125" customWidth="1"/>
    <col min="2" max="2" width="49.7109375" customWidth="1"/>
    <col min="3" max="3" width="17" style="18" customWidth="1"/>
    <col min="4" max="4" width="16.7109375" customWidth="1"/>
    <col min="6" max="6" width="15.42578125" style="20" customWidth="1"/>
  </cols>
  <sheetData>
    <row r="1" spans="1:6" ht="18" customHeight="1" thickBot="1"/>
    <row r="2" spans="1:6" ht="18" customHeight="1" thickBot="1">
      <c r="C2" s="32" t="s">
        <v>65</v>
      </c>
      <c r="D2" s="33"/>
    </row>
    <row r="3" spans="1:6" s="1" customFormat="1" ht="24.75" customHeight="1" thickBot="1">
      <c r="A3" s="10" t="s">
        <v>0</v>
      </c>
      <c r="B3" s="9" t="s">
        <v>1</v>
      </c>
      <c r="C3" s="12">
        <v>2012</v>
      </c>
      <c r="D3" s="12">
        <v>2011</v>
      </c>
      <c r="F3" s="19"/>
    </row>
    <row r="4" spans="1:6" ht="15.75" customHeight="1">
      <c r="A4" s="4" t="s">
        <v>2</v>
      </c>
      <c r="B4" s="24" t="s">
        <v>62</v>
      </c>
      <c r="C4" s="13">
        <f>C6+C7+C10</f>
        <v>783394.5</v>
      </c>
      <c r="D4" s="13">
        <f>D6+D7</f>
        <v>643497</v>
      </c>
    </row>
    <row r="5" spans="1:6" ht="15.75" customHeight="1">
      <c r="A5" s="4"/>
      <c r="B5" s="21" t="s">
        <v>38</v>
      </c>
      <c r="C5" s="22">
        <v>0</v>
      </c>
      <c r="D5" s="22">
        <v>0</v>
      </c>
    </row>
    <row r="6" spans="1:6" ht="15.95" customHeight="1">
      <c r="A6" s="5" t="s">
        <v>3</v>
      </c>
      <c r="B6" s="8" t="s">
        <v>39</v>
      </c>
      <c r="C6" s="14">
        <v>775998.29</v>
      </c>
      <c r="D6" s="14">
        <v>642462.61</v>
      </c>
    </row>
    <row r="7" spans="1:6" ht="28.5" customHeight="1">
      <c r="A7" s="5" t="s">
        <v>4</v>
      </c>
      <c r="B7" s="8" t="s">
        <v>40</v>
      </c>
      <c r="C7" s="14">
        <v>5949.38</v>
      </c>
      <c r="D7" s="14">
        <v>1034.3900000000001</v>
      </c>
    </row>
    <row r="8" spans="1:6" ht="15.95" customHeight="1">
      <c r="A8" s="5" t="s">
        <v>10</v>
      </c>
      <c r="B8" s="8" t="s">
        <v>41</v>
      </c>
      <c r="C8" s="14"/>
      <c r="D8" s="14"/>
    </row>
    <row r="9" spans="1:6" ht="15.95" customHeight="1">
      <c r="A9" s="5" t="s">
        <v>5</v>
      </c>
      <c r="B9" s="8" t="s">
        <v>42</v>
      </c>
      <c r="C9" s="14"/>
      <c r="D9" s="14"/>
    </row>
    <row r="10" spans="1:6" ht="15.95" customHeight="1">
      <c r="A10" s="5" t="s">
        <v>13</v>
      </c>
      <c r="B10" s="8" t="s">
        <v>66</v>
      </c>
      <c r="C10" s="14">
        <v>1446.83</v>
      </c>
      <c r="D10" s="14"/>
    </row>
    <row r="11" spans="1:6" ht="15.95" customHeight="1">
      <c r="A11" s="6" t="s">
        <v>6</v>
      </c>
      <c r="B11" s="25" t="s">
        <v>7</v>
      </c>
      <c r="C11" s="15">
        <f>SUM(C12:C19)</f>
        <v>4608008.0200000005</v>
      </c>
      <c r="D11" s="15">
        <f>SUM(D12:D19)</f>
        <v>6109639.8899999997</v>
      </c>
    </row>
    <row r="12" spans="1:6" ht="15.95" customHeight="1">
      <c r="A12" s="5" t="s">
        <v>3</v>
      </c>
      <c r="B12" s="8" t="s">
        <v>17</v>
      </c>
      <c r="C12" s="14">
        <v>212932.86</v>
      </c>
      <c r="D12" s="14">
        <v>197043.36</v>
      </c>
    </row>
    <row r="13" spans="1:6" ht="15.95" customHeight="1">
      <c r="A13" s="5" t="s">
        <v>4</v>
      </c>
      <c r="B13" s="8" t="s">
        <v>9</v>
      </c>
      <c r="C13" s="14">
        <v>470565.76</v>
      </c>
      <c r="D13" s="14">
        <v>452026.85</v>
      </c>
    </row>
    <row r="14" spans="1:6" ht="15.95" customHeight="1">
      <c r="A14" s="5" t="s">
        <v>10</v>
      </c>
      <c r="B14" s="8" t="s">
        <v>11</v>
      </c>
      <c r="C14" s="14">
        <f>756888.87+125</f>
        <v>757013.87</v>
      </c>
      <c r="D14" s="14">
        <f>726364.14+105.5</f>
        <v>726469.64</v>
      </c>
    </row>
    <row r="15" spans="1:6" ht="15.95" customHeight="1">
      <c r="A15" s="5" t="s">
        <v>5</v>
      </c>
      <c r="B15" s="8" t="s">
        <v>12</v>
      </c>
      <c r="C15" s="14">
        <f>186249.07+1468.31</f>
        <v>187717.38</v>
      </c>
      <c r="D15" s="14">
        <v>187945.17</v>
      </c>
    </row>
    <row r="16" spans="1:6" ht="15.95" customHeight="1">
      <c r="A16" s="5" t="s">
        <v>13</v>
      </c>
      <c r="B16" s="8" t="s">
        <v>14</v>
      </c>
      <c r="C16" s="14">
        <v>2374447.62</v>
      </c>
      <c r="D16" s="14">
        <v>2475551.86</v>
      </c>
    </row>
    <row r="17" spans="1:4" ht="15.95" customHeight="1">
      <c r="A17" s="5" t="s">
        <v>15</v>
      </c>
      <c r="B17" s="8" t="s">
        <v>44</v>
      </c>
      <c r="C17" s="14">
        <v>468281.45</v>
      </c>
      <c r="D17" s="14">
        <v>412822</v>
      </c>
    </row>
    <row r="18" spans="1:4" ht="15.95" customHeight="1">
      <c r="A18" s="5" t="s">
        <v>16</v>
      </c>
      <c r="B18" s="8" t="s">
        <v>61</v>
      </c>
      <c r="C18" s="14">
        <v>137049.07999999999</v>
      </c>
      <c r="D18" s="14">
        <v>1657781.01</v>
      </c>
    </row>
    <row r="19" spans="1:4" ht="15.95" customHeight="1">
      <c r="A19" s="5" t="s">
        <v>43</v>
      </c>
      <c r="B19" s="8" t="s">
        <v>8</v>
      </c>
      <c r="C19" s="14">
        <v>0</v>
      </c>
      <c r="D19" s="14">
        <v>0</v>
      </c>
    </row>
    <row r="20" spans="1:4" ht="15.95" customHeight="1">
      <c r="A20" s="6" t="s">
        <v>18</v>
      </c>
      <c r="B20" s="25" t="s">
        <v>19</v>
      </c>
      <c r="C20" s="15">
        <f>C4-C11</f>
        <v>-3824613.5200000005</v>
      </c>
      <c r="D20" s="15">
        <f>D4-D11</f>
        <v>-5466142.8899999997</v>
      </c>
    </row>
    <row r="21" spans="1:4" ht="15.95" customHeight="1">
      <c r="A21" s="6" t="s">
        <v>20</v>
      </c>
      <c r="B21" s="25" t="s">
        <v>21</v>
      </c>
      <c r="C21" s="15">
        <f>C22+C23+C24</f>
        <v>3385393.95</v>
      </c>
      <c r="D21" s="15">
        <f>D22+D23+D24</f>
        <v>5145619.72</v>
      </c>
    </row>
    <row r="22" spans="1:4" ht="15.95" customHeight="1">
      <c r="A22" s="5" t="s">
        <v>3</v>
      </c>
      <c r="B22" s="8" t="s">
        <v>45</v>
      </c>
      <c r="C22" s="14">
        <v>0</v>
      </c>
      <c r="D22" s="14">
        <v>0</v>
      </c>
    </row>
    <row r="23" spans="1:4" ht="15.95" customHeight="1">
      <c r="A23" s="5" t="s">
        <v>4</v>
      </c>
      <c r="B23" s="8" t="s">
        <v>22</v>
      </c>
      <c r="C23" s="23">
        <f>3323599.24+55380.69</f>
        <v>3378979.93</v>
      </c>
      <c r="D23" s="23">
        <f>5034585.68+69356.48</f>
        <v>5103942.16</v>
      </c>
    </row>
    <row r="24" spans="1:4" ht="15.95" customHeight="1">
      <c r="A24" s="5" t="s">
        <v>10</v>
      </c>
      <c r="B24" s="8" t="s">
        <v>46</v>
      </c>
      <c r="C24" s="14">
        <f>61794.71-55380.69</f>
        <v>6414.0199999999968</v>
      </c>
      <c r="D24" s="14">
        <f>111034.04-69356.48</f>
        <v>41677.56</v>
      </c>
    </row>
    <row r="25" spans="1:4" ht="15.95" customHeight="1">
      <c r="A25" s="6" t="s">
        <v>23</v>
      </c>
      <c r="B25" s="25" t="s">
        <v>24</v>
      </c>
      <c r="C25" s="15">
        <f>C26+C28+C27</f>
        <v>125783.16</v>
      </c>
      <c r="D25" s="15">
        <f>D26+D28+D27</f>
        <v>102260.87</v>
      </c>
    </row>
    <row r="26" spans="1:4" ht="15.95" customHeight="1">
      <c r="A26" s="5" t="s">
        <v>3</v>
      </c>
      <c r="B26" s="8" t="s">
        <v>47</v>
      </c>
      <c r="C26" s="14">
        <v>0</v>
      </c>
      <c r="D26" s="14">
        <v>0</v>
      </c>
    </row>
    <row r="27" spans="1:4" ht="15.95" customHeight="1">
      <c r="A27" s="5" t="s">
        <v>4</v>
      </c>
      <c r="B27" s="8" t="s">
        <v>48</v>
      </c>
      <c r="C27" s="14">
        <v>7502.19</v>
      </c>
      <c r="D27" s="14">
        <v>0</v>
      </c>
    </row>
    <row r="28" spans="1:4" ht="15.95" customHeight="1">
      <c r="A28" s="5" t="s">
        <v>10</v>
      </c>
      <c r="B28" s="8" t="s">
        <v>49</v>
      </c>
      <c r="C28" s="14">
        <f>91039.42+34743.74-7502.19</f>
        <v>118280.97</v>
      </c>
      <c r="D28" s="14">
        <f>95272.08+6988.79</f>
        <v>102260.87</v>
      </c>
    </row>
    <row r="29" spans="1:4" ht="15.95" customHeight="1">
      <c r="A29" s="6" t="s">
        <v>25</v>
      </c>
      <c r="B29" s="25" t="s">
        <v>37</v>
      </c>
      <c r="C29" s="15">
        <f>C20+C21-C25</f>
        <v>-565002.73000000033</v>
      </c>
      <c r="D29" s="15">
        <f>D20+D21-D25</f>
        <v>-422784.03999999992</v>
      </c>
    </row>
    <row r="30" spans="1:4" ht="15.95" customHeight="1">
      <c r="A30" s="6" t="s">
        <v>26</v>
      </c>
      <c r="B30" s="25" t="s">
        <v>27</v>
      </c>
      <c r="C30" s="15">
        <f>C33+C37+C35</f>
        <v>85085.28</v>
      </c>
      <c r="D30" s="15">
        <f>D33+D37+D35</f>
        <v>104657.62</v>
      </c>
    </row>
    <row r="31" spans="1:4" ht="15.95" customHeight="1">
      <c r="A31" s="5" t="s">
        <v>3</v>
      </c>
      <c r="B31" s="8" t="s">
        <v>64</v>
      </c>
      <c r="C31" s="14">
        <v>0</v>
      </c>
      <c r="D31" s="14">
        <v>0</v>
      </c>
    </row>
    <row r="32" spans="1:4" ht="15.95" customHeight="1">
      <c r="A32" s="5"/>
      <c r="B32" s="8" t="s">
        <v>50</v>
      </c>
      <c r="C32" s="14"/>
      <c r="D32" s="14"/>
    </row>
    <row r="33" spans="1:4" ht="15.95" customHeight="1">
      <c r="A33" s="5" t="s">
        <v>4</v>
      </c>
      <c r="B33" s="8" t="s">
        <v>63</v>
      </c>
      <c r="C33" s="14">
        <f>85084.37+0.91</f>
        <v>85085.28</v>
      </c>
      <c r="D33" s="14">
        <f>104354.78+73+207</f>
        <v>104634.78</v>
      </c>
    </row>
    <row r="34" spans="1:4" ht="15.95" customHeight="1">
      <c r="A34" s="5"/>
      <c r="B34" s="8" t="s">
        <v>50</v>
      </c>
      <c r="C34" s="14"/>
      <c r="D34" s="14"/>
    </row>
    <row r="35" spans="1:4" ht="15.95" customHeight="1">
      <c r="A35" s="5" t="s">
        <v>10</v>
      </c>
      <c r="B35" s="8" t="s">
        <v>51</v>
      </c>
      <c r="C35" s="14"/>
      <c r="D35" s="14"/>
    </row>
    <row r="36" spans="1:4" ht="15.95" customHeight="1">
      <c r="A36" s="5" t="s">
        <v>5</v>
      </c>
      <c r="B36" s="8" t="s">
        <v>52</v>
      </c>
      <c r="C36" s="14"/>
      <c r="D36" s="14"/>
    </row>
    <row r="37" spans="1:4" ht="15.95" customHeight="1">
      <c r="A37" s="5" t="s">
        <v>13</v>
      </c>
      <c r="B37" s="8" t="s">
        <v>53</v>
      </c>
      <c r="C37" s="14">
        <v>0</v>
      </c>
      <c r="D37" s="14">
        <f>302.84-73-207</f>
        <v>22.839999999999975</v>
      </c>
    </row>
    <row r="38" spans="1:4" ht="15.95" customHeight="1">
      <c r="A38" s="6" t="s">
        <v>28</v>
      </c>
      <c r="B38" s="25" t="s">
        <v>29</v>
      </c>
      <c r="C38" s="15">
        <f>C39+C40+C41+C42+C43</f>
        <v>12131</v>
      </c>
      <c r="D38" s="15">
        <f>D39+D41+D43</f>
        <v>1241.8800000000001</v>
      </c>
    </row>
    <row r="39" spans="1:4" ht="15.95" customHeight="1">
      <c r="A39" s="5" t="s">
        <v>3</v>
      </c>
      <c r="B39" s="8" t="s">
        <v>63</v>
      </c>
      <c r="C39" s="14">
        <v>2131</v>
      </c>
      <c r="D39" s="14">
        <f>1230+11.88</f>
        <v>1241.8800000000001</v>
      </c>
    </row>
    <row r="40" spans="1:4" ht="15.95" customHeight="1">
      <c r="A40" s="5"/>
      <c r="B40" s="8" t="s">
        <v>50</v>
      </c>
      <c r="C40" s="14"/>
      <c r="D40" s="14"/>
    </row>
    <row r="41" spans="1:4" ht="15.95" customHeight="1">
      <c r="A41" s="5" t="s">
        <v>4</v>
      </c>
      <c r="B41" s="8" t="s">
        <v>54</v>
      </c>
      <c r="C41" s="14"/>
      <c r="D41" s="14"/>
    </row>
    <row r="42" spans="1:4" ht="15.95" customHeight="1">
      <c r="A42" s="5" t="s">
        <v>10</v>
      </c>
      <c r="B42" s="8" t="s">
        <v>52</v>
      </c>
      <c r="C42" s="14">
        <v>10000</v>
      </c>
      <c r="D42" s="14"/>
    </row>
    <row r="43" spans="1:4" ht="15.95" customHeight="1">
      <c r="A43" s="5" t="s">
        <v>5</v>
      </c>
      <c r="B43" s="8" t="s">
        <v>53</v>
      </c>
      <c r="C43" s="14"/>
      <c r="D43" s="14">
        <v>0</v>
      </c>
    </row>
    <row r="44" spans="1:4" ht="15.95" customHeight="1">
      <c r="A44" s="6" t="s">
        <v>3</v>
      </c>
      <c r="B44" s="26" t="s">
        <v>55</v>
      </c>
      <c r="C44" s="15">
        <f>C29+C30-C38</f>
        <v>-492048.4500000003</v>
      </c>
      <c r="D44" s="15">
        <f>D29+D30-D38</f>
        <v>-319368.29999999993</v>
      </c>
    </row>
    <row r="45" spans="1:4" ht="15.95" customHeight="1">
      <c r="A45" s="6" t="s">
        <v>30</v>
      </c>
      <c r="B45" s="26" t="s">
        <v>56</v>
      </c>
      <c r="C45" s="15">
        <f>C46-C47</f>
        <v>0</v>
      </c>
      <c r="D45" s="15">
        <f>D46-D47</f>
        <v>0</v>
      </c>
    </row>
    <row r="46" spans="1:4" ht="15.95" customHeight="1">
      <c r="A46" s="11" t="s">
        <v>3</v>
      </c>
      <c r="B46" s="27" t="s">
        <v>31</v>
      </c>
      <c r="C46" s="16">
        <v>0</v>
      </c>
      <c r="D46" s="16">
        <v>0</v>
      </c>
    </row>
    <row r="47" spans="1:4" ht="15.95" customHeight="1">
      <c r="A47" s="11" t="s">
        <v>4</v>
      </c>
      <c r="B47" s="27" t="s">
        <v>33</v>
      </c>
      <c r="C47" s="16">
        <v>0</v>
      </c>
      <c r="D47" s="16">
        <v>0</v>
      </c>
    </row>
    <row r="48" spans="1:4" ht="15.95" customHeight="1">
      <c r="A48" s="6" t="s">
        <v>32</v>
      </c>
      <c r="B48" s="25" t="s">
        <v>57</v>
      </c>
      <c r="C48" s="15">
        <f>C44+C45</f>
        <v>-492048.4500000003</v>
      </c>
      <c r="D48" s="15">
        <f>D44+D45</f>
        <v>-319368.29999999993</v>
      </c>
    </row>
    <row r="49" spans="1:4" ht="15.95" customHeight="1">
      <c r="A49" s="6" t="s">
        <v>34</v>
      </c>
      <c r="B49" s="25" t="s">
        <v>58</v>
      </c>
      <c r="C49" s="15">
        <v>0</v>
      </c>
      <c r="D49" s="15">
        <v>0</v>
      </c>
    </row>
    <row r="50" spans="1:4" ht="30" customHeight="1">
      <c r="A50" s="6" t="s">
        <v>35</v>
      </c>
      <c r="B50" s="25" t="s">
        <v>59</v>
      </c>
      <c r="C50" s="15">
        <v>0</v>
      </c>
      <c r="D50" s="15">
        <v>0</v>
      </c>
    </row>
    <row r="51" spans="1:4" ht="15.95" customHeight="1" thickBot="1">
      <c r="A51" s="7" t="s">
        <v>36</v>
      </c>
      <c r="B51" s="28" t="s">
        <v>60</v>
      </c>
      <c r="C51" s="17">
        <f>C48-C49</f>
        <v>-492048.4500000003</v>
      </c>
      <c r="D51" s="17">
        <f>D48-D49</f>
        <v>-319368.29999999993</v>
      </c>
    </row>
    <row r="52" spans="1:4" ht="9.75" customHeight="1">
      <c r="A52" s="3"/>
      <c r="B52" s="2"/>
    </row>
    <row r="53" spans="1:4" ht="15" customHeight="1">
      <c r="A53" s="30" t="s">
        <v>67</v>
      </c>
      <c r="B53" s="30"/>
      <c r="C53" s="30"/>
      <c r="D53" s="30"/>
    </row>
    <row r="54" spans="1:4" ht="8.25" customHeight="1">
      <c r="A54" s="3"/>
      <c r="B54" s="2"/>
    </row>
    <row r="55" spans="1:4">
      <c r="A55" s="31" t="s">
        <v>68</v>
      </c>
      <c r="B55" s="31"/>
      <c r="C55" s="31"/>
      <c r="D55" s="31"/>
    </row>
    <row r="56" spans="1:4">
      <c r="A56" s="3"/>
      <c r="B56" s="29" t="s">
        <v>69</v>
      </c>
      <c r="C56" s="18" t="s">
        <v>70</v>
      </c>
    </row>
    <row r="57" spans="1:4">
      <c r="A57" s="3"/>
      <c r="B57" s="2"/>
    </row>
    <row r="58" spans="1:4">
      <c r="A58" s="3"/>
      <c r="B58" s="2"/>
    </row>
    <row r="59" spans="1:4">
      <c r="A59" s="3"/>
      <c r="B59" s="2"/>
    </row>
    <row r="60" spans="1:4">
      <c r="A60" s="1"/>
    </row>
    <row r="61" spans="1:4">
      <c r="A61" s="1"/>
    </row>
    <row r="62" spans="1:4">
      <c r="A62" s="1"/>
    </row>
    <row r="63" spans="1:4">
      <c r="A63" s="1"/>
    </row>
    <row r="64" spans="1:4">
      <c r="A64" s="1"/>
    </row>
    <row r="65" spans="1:1">
      <c r="A65" s="1"/>
    </row>
    <row r="66" spans="1:1">
      <c r="A66" s="1"/>
    </row>
  </sheetData>
  <mergeCells count="3">
    <mergeCell ref="A53:D53"/>
    <mergeCell ref="A55:D55"/>
    <mergeCell ref="C2:D2"/>
  </mergeCells>
  <phoneticPr fontId="0" type="noConversion"/>
  <printOptions horizontalCentered="1"/>
  <pageMargins left="0.59055118110236227" right="0.59055118110236227" top="1.1417322834645669" bottom="0.11811023622047245" header="0.39370078740157483" footer="0"/>
  <pageSetup paperSize="9" scale="80" pageOrder="overThenDown" orientation="portrait" r:id="rId1"/>
  <headerFooter alignWithMargins="0">
    <oddHeader>&amp;C
&amp;"Arial CE,Pogrubiony"RACHUNEK ZYSKÓW I STRAT 
(wariant porównawczy)
sporządzony za okres od 1 stycznia do 31 grudnia 2012 r.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rach 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bgal</cp:lastModifiedBy>
  <cp:lastPrinted>2013-04-16T08:39:52Z</cp:lastPrinted>
  <dcterms:created xsi:type="dcterms:W3CDTF">2000-02-16T12:10:44Z</dcterms:created>
  <dcterms:modified xsi:type="dcterms:W3CDTF">2013-06-28T12:15:50Z</dcterms:modified>
</cp:coreProperties>
</file>