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340" windowHeight="6285"/>
  </bookViews>
  <sheets>
    <sheet name="rach " sheetId="1" r:id="rId1"/>
    <sheet name="Arkusz1" sheetId="2" r:id="rId2"/>
  </sheets>
  <calcPr calcId="125725"/>
</workbook>
</file>

<file path=xl/calcChain.xml><?xml version="1.0" encoding="utf-8"?>
<calcChain xmlns="http://schemas.openxmlformats.org/spreadsheetml/2006/main">
  <c r="C26" i="1"/>
  <c r="C10"/>
  <c r="C23"/>
  <c r="C12"/>
  <c r="C16"/>
  <c r="C43" i="2"/>
  <c r="C41"/>
  <c r="C37"/>
  <c r="C36" s="1"/>
  <c r="E36" s="1"/>
  <c r="C35"/>
  <c r="C28" s="1"/>
  <c r="E28" s="1"/>
  <c r="C23"/>
  <c r="C20"/>
  <c r="C19" s="1"/>
  <c r="E19" s="1"/>
  <c r="C9"/>
  <c r="C3"/>
  <c r="C18" s="1"/>
  <c r="C27" s="1"/>
  <c r="C42" s="1"/>
  <c r="C46" s="1"/>
  <c r="C35" i="1"/>
  <c r="F6" i="2"/>
  <c r="F5"/>
  <c r="D47"/>
  <c r="D43"/>
  <c r="D41"/>
  <c r="E41"/>
  <c r="E39"/>
  <c r="E37"/>
  <c r="D36"/>
  <c r="E35"/>
  <c r="E31"/>
  <c r="D28"/>
  <c r="E26"/>
  <c r="E24"/>
  <c r="D23"/>
  <c r="E23"/>
  <c r="E22"/>
  <c r="E21"/>
  <c r="D19"/>
  <c r="E16"/>
  <c r="E15"/>
  <c r="E14"/>
  <c r="E13"/>
  <c r="E12"/>
  <c r="E11"/>
  <c r="E10"/>
  <c r="D9"/>
  <c r="E6"/>
  <c r="E5"/>
  <c r="D3"/>
  <c r="D18" s="1"/>
  <c r="D27" s="1"/>
  <c r="D42" s="1"/>
  <c r="D46" s="1"/>
  <c r="D49" s="1"/>
  <c r="F3"/>
  <c r="C41" i="1"/>
  <c r="C37"/>
  <c r="C20"/>
  <c r="D47"/>
  <c r="D43"/>
  <c r="D41"/>
  <c r="D36"/>
  <c r="D28"/>
  <c r="D23"/>
  <c r="D19"/>
  <c r="D9"/>
  <c r="D3"/>
  <c r="D18" s="1"/>
  <c r="D27" s="1"/>
  <c r="D42" s="1"/>
  <c r="D46" s="1"/>
  <c r="D49" s="1"/>
  <c r="C3"/>
  <c r="E3" s="1"/>
  <c r="C9"/>
  <c r="C19"/>
  <c r="E19" s="1"/>
  <c r="C28"/>
  <c r="E28" s="1"/>
  <c r="C36"/>
  <c r="E36" s="1"/>
  <c r="C43"/>
  <c r="E41"/>
  <c r="E39"/>
  <c r="E37"/>
  <c r="E35"/>
  <c r="E31"/>
  <c r="E26"/>
  <c r="E24"/>
  <c r="E23"/>
  <c r="E22"/>
  <c r="E21"/>
  <c r="E16"/>
  <c r="E15"/>
  <c r="E14"/>
  <c r="E13"/>
  <c r="E12"/>
  <c r="E11"/>
  <c r="E10"/>
  <c r="E6"/>
  <c r="E5"/>
  <c r="E3" i="2" l="1"/>
  <c r="C18" i="1"/>
  <c r="C27" s="1"/>
  <c r="E18" i="2" l="1"/>
  <c r="E27"/>
  <c r="E18" i="1"/>
  <c r="E27"/>
  <c r="C42"/>
  <c r="E42" i="2" l="1"/>
  <c r="C46" i="1"/>
  <c r="E42"/>
  <c r="C49" i="2" l="1"/>
  <c r="E49" s="1"/>
  <c r="E46"/>
  <c r="C49" i="1"/>
  <c r="E49" s="1"/>
  <c r="E46"/>
</calcChain>
</file>

<file path=xl/sharedStrings.xml><?xml version="1.0" encoding="utf-8"?>
<sst xmlns="http://schemas.openxmlformats.org/spreadsheetml/2006/main" count="200" uniqueCount="77">
  <si>
    <t>Lp</t>
  </si>
  <si>
    <t>Wyszczególnienie</t>
  </si>
  <si>
    <t>Rok bieżący</t>
  </si>
  <si>
    <t>A</t>
  </si>
  <si>
    <t>I</t>
  </si>
  <si>
    <t>II</t>
  </si>
  <si>
    <t>IV</t>
  </si>
  <si>
    <t>B</t>
  </si>
  <si>
    <t>Koszty działalności operacyjnej</t>
  </si>
  <si>
    <t>Wartość sprzedanych towarów i materiałów</t>
  </si>
  <si>
    <t>Zużycie materiałów i energii</t>
  </si>
  <si>
    <t>III</t>
  </si>
  <si>
    <t>Usługi obce</t>
  </si>
  <si>
    <t>Podatki i opłaty</t>
  </si>
  <si>
    <t>V</t>
  </si>
  <si>
    <t>Wynagrodzenia</t>
  </si>
  <si>
    <t>VI</t>
  </si>
  <si>
    <t>VII</t>
  </si>
  <si>
    <t>Amortyzacja</t>
  </si>
  <si>
    <t>C</t>
  </si>
  <si>
    <t>Zysk / strata ze sprzedaży ( A - B )</t>
  </si>
  <si>
    <t>D</t>
  </si>
  <si>
    <t>Pozostałe przychody operacyjne</t>
  </si>
  <si>
    <t>Dotacje</t>
  </si>
  <si>
    <t>E</t>
  </si>
  <si>
    <t>Pozostałe koszty operacyjne</t>
  </si>
  <si>
    <t>F</t>
  </si>
  <si>
    <t>G</t>
  </si>
  <si>
    <t>Przychody finansowe</t>
  </si>
  <si>
    <t>H</t>
  </si>
  <si>
    <t>Koszty finansowe</t>
  </si>
  <si>
    <t>J</t>
  </si>
  <si>
    <t>Zyski nadzwyczajne</t>
  </si>
  <si>
    <t>K</t>
  </si>
  <si>
    <t>Straty nadzwyczajne</t>
  </si>
  <si>
    <t>L</t>
  </si>
  <si>
    <t>M</t>
  </si>
  <si>
    <t>N</t>
  </si>
  <si>
    <t>Zysk / strata z działalności operacyjnej ( C + D - E )</t>
  </si>
  <si>
    <t>od jednostek powiązanych</t>
  </si>
  <si>
    <t xml:space="preserve">Przychody ze sprzedaży produktów </t>
  </si>
  <si>
    <t>Zmiana stanu produktów (zwiększenie - wartość dodatnia; zmniejszenie wartość ujemna)</t>
  </si>
  <si>
    <t>Koszt wytworzenia produktówna własne potrzeby</t>
  </si>
  <si>
    <t>Przychody netto ze sprzedaży towarów i materiałów</t>
  </si>
  <si>
    <t>VIII</t>
  </si>
  <si>
    <t>Ubezpieczenia społeczne i inne świadczenia</t>
  </si>
  <si>
    <t>Zysk ze zbycia niefinansowych aktywów trwałych</t>
  </si>
  <si>
    <t>Inne przychody operacyjne</t>
  </si>
  <si>
    <t>Strata ze zbycia niefinansowych aktywów trwałych</t>
  </si>
  <si>
    <t>Aktualizacja wartości aktywów niefinansowych</t>
  </si>
  <si>
    <t>Inne koszty operacyjne</t>
  </si>
  <si>
    <t xml:space="preserve"> - od jednostek powiązanych</t>
  </si>
  <si>
    <t>Zysk ze zbycia inwestycji</t>
  </si>
  <si>
    <t>Aktualizacja wartości inwestycji</t>
  </si>
  <si>
    <t>Inne</t>
  </si>
  <si>
    <t>Strata ze zbycia inwestycji</t>
  </si>
  <si>
    <t>Zysk/strata z działalności gospodarczej (F+G-H)</t>
  </si>
  <si>
    <t>Wynik zdarzeń nadzwyczajnych (J.I-J.II)</t>
  </si>
  <si>
    <t>Zysk / strata brutto ( I+/-J )</t>
  </si>
  <si>
    <t>Podatek dochodowy</t>
  </si>
  <si>
    <t>Pozostałe obwiązkowe zmniejszenie zysku (zwiększenie straty)</t>
  </si>
  <si>
    <t>Zysk / strata netto (K- L-M )</t>
  </si>
  <si>
    <t>Pozostałe koszty rodzajowe</t>
  </si>
  <si>
    <t>Rok poprzedni</t>
  </si>
  <si>
    <t xml:space="preserve">RACHUNEK ZYSKÓW I STRAT </t>
  </si>
  <si>
    <t xml:space="preserve">Data sporządzenia: Szczecin, </t>
  </si>
  <si>
    <t>Przychody ze sprzedaży i zrównane z nimi, w tym:</t>
  </si>
  <si>
    <t>Odsetki, w tym:</t>
  </si>
  <si>
    <t>Dywidendy i udziały w zyskach, w tym:</t>
  </si>
  <si>
    <t>Sporządził:                                                                                         Zatwierdził:</t>
  </si>
  <si>
    <t>zmiana stanu</t>
  </si>
  <si>
    <t>Data sporządzenia: Szczecin, 16.03.2009r.</t>
  </si>
  <si>
    <t>Beata Gal</t>
  </si>
  <si>
    <t>Dyrektor Finansowy</t>
  </si>
  <si>
    <t>Główny Księgowy</t>
  </si>
  <si>
    <t>Magdalena Kotnis</t>
  </si>
  <si>
    <t>Prezes Zarządu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</si>
</sst>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9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4"/>
      <name val="Arial CE"/>
      <charset val="238"/>
    </font>
    <font>
      <sz val="10"/>
      <color rgb="FFFF0000"/>
      <name val="Arial CE"/>
      <charset val="238"/>
    </font>
    <font>
      <i/>
      <sz val="11"/>
      <name val="Arial CE"/>
      <charset val="238"/>
    </font>
    <font>
      <i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4" fontId="0" fillId="0" borderId="2" xfId="0" applyNumberForma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43" fontId="0" fillId="0" borderId="0" xfId="1" applyFont="1" applyAlignment="1">
      <alignment horizontal="center" vertical="center"/>
    </xf>
    <xf numFmtId="43" fontId="0" fillId="0" borderId="0" xfId="1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4" fontId="0" fillId="0" borderId="0" xfId="0" applyNumberFormat="1" applyBorder="1"/>
    <xf numFmtId="0" fontId="0" fillId="0" borderId="0" xfId="0" applyBorder="1"/>
    <xf numFmtId="0" fontId="0" fillId="0" borderId="4" xfId="0" applyFont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horizontal="center" vertical="center"/>
    </xf>
    <xf numFmtId="4" fontId="0" fillId="0" borderId="11" xfId="0" applyNumberFormat="1" applyBorder="1"/>
    <xf numFmtId="4" fontId="6" fillId="0" borderId="2" xfId="0" applyNumberFormat="1" applyFont="1" applyFill="1" applyBorder="1" applyAlignment="1">
      <alignment horizontal="right" vertical="center"/>
    </xf>
    <xf numFmtId="4" fontId="0" fillId="0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/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abSelected="1" topLeftCell="A37" zoomScaleNormal="100" workbookViewId="0">
      <selection activeCell="D59" sqref="D59"/>
    </sheetView>
  </sheetViews>
  <sheetFormatPr defaultRowHeight="12.75"/>
  <cols>
    <col min="1" max="1" width="4.5703125" customWidth="1"/>
    <col min="2" max="2" width="49.7109375" customWidth="1"/>
    <col min="3" max="3" width="16.28515625" style="23" customWidth="1"/>
    <col min="4" max="4" width="16.140625" customWidth="1"/>
    <col min="5" max="5" width="13" hidden="1" customWidth="1"/>
    <col min="7" max="7" width="12.28515625" style="25" bestFit="1" customWidth="1"/>
  </cols>
  <sheetData>
    <row r="1" spans="1:7" s="1" customFormat="1" ht="23.25" customHeight="1" thickBot="1">
      <c r="A1" s="42" t="s">
        <v>64</v>
      </c>
      <c r="B1" s="43"/>
      <c r="C1" s="43"/>
      <c r="D1" s="43"/>
      <c r="E1" s="26"/>
      <c r="G1" s="24"/>
    </row>
    <row r="2" spans="1:7" s="1" customFormat="1" ht="45" customHeight="1" thickBot="1">
      <c r="A2" s="14" t="s">
        <v>0</v>
      </c>
      <c r="B2" s="13" t="s">
        <v>1</v>
      </c>
      <c r="C2" s="17" t="s">
        <v>2</v>
      </c>
      <c r="D2" s="14" t="s">
        <v>63</v>
      </c>
      <c r="E2" s="27"/>
      <c r="G2" s="24"/>
    </row>
    <row r="3" spans="1:7" ht="15.75" customHeight="1">
      <c r="A3" s="4" t="s">
        <v>3</v>
      </c>
      <c r="B3" s="8" t="s">
        <v>66</v>
      </c>
      <c r="C3" s="18">
        <f>C5+C6</f>
        <v>1137405.3699999999</v>
      </c>
      <c r="D3" s="18">
        <f>D5+D6</f>
        <v>1523169.1800000002</v>
      </c>
      <c r="E3" s="28">
        <f>C3-D3</f>
        <v>-385763.81000000029</v>
      </c>
    </row>
    <row r="4" spans="1:7" ht="15.75" customHeight="1">
      <c r="A4" s="4"/>
      <c r="B4" s="30" t="s">
        <v>39</v>
      </c>
      <c r="C4" s="31">
        <v>0</v>
      </c>
      <c r="D4" s="18"/>
      <c r="E4" s="29"/>
    </row>
    <row r="5" spans="1:7" ht="15.95" customHeight="1">
      <c r="A5" s="5" t="s">
        <v>4</v>
      </c>
      <c r="B5" s="9" t="s">
        <v>40</v>
      </c>
      <c r="C5" s="19">
        <v>1733835.16</v>
      </c>
      <c r="D5" s="19">
        <v>1792661.58</v>
      </c>
      <c r="E5" s="28">
        <f>C5-D5</f>
        <v>-58826.420000000158</v>
      </c>
    </row>
    <row r="6" spans="1:7" ht="28.5" customHeight="1">
      <c r="A6" s="5" t="s">
        <v>5</v>
      </c>
      <c r="B6" s="9" t="s">
        <v>41</v>
      </c>
      <c r="C6" s="19">
        <v>-596429.79</v>
      </c>
      <c r="D6" s="19">
        <v>-269492.40000000002</v>
      </c>
      <c r="E6" s="28">
        <f>C6-D6</f>
        <v>-326937.39</v>
      </c>
    </row>
    <row r="7" spans="1:7" ht="15.95" customHeight="1">
      <c r="A7" s="5" t="s">
        <v>11</v>
      </c>
      <c r="B7" s="9" t="s">
        <v>42</v>
      </c>
      <c r="C7" s="19"/>
      <c r="D7" s="19"/>
      <c r="E7" s="29"/>
    </row>
    <row r="8" spans="1:7" ht="15.95" customHeight="1">
      <c r="A8" s="5" t="s">
        <v>6</v>
      </c>
      <c r="B8" s="9" t="s">
        <v>43</v>
      </c>
      <c r="C8" s="19"/>
      <c r="D8" s="19"/>
      <c r="E8" s="29"/>
    </row>
    <row r="9" spans="1:7" ht="15.95" customHeight="1">
      <c r="A9" s="6" t="s">
        <v>7</v>
      </c>
      <c r="B9" s="10" t="s">
        <v>8</v>
      </c>
      <c r="C9" s="20">
        <f>SUM(C10:C17)</f>
        <v>4729991.68</v>
      </c>
      <c r="D9" s="20">
        <f>SUM(D10:D17)</f>
        <v>4443985.13</v>
      </c>
      <c r="E9" s="28"/>
    </row>
    <row r="10" spans="1:7" ht="15.95" customHeight="1">
      <c r="A10" s="5" t="s">
        <v>4</v>
      </c>
      <c r="B10" s="9" t="s">
        <v>18</v>
      </c>
      <c r="C10" s="19">
        <f>112420.44+10094.72</f>
        <v>122515.16</v>
      </c>
      <c r="D10" s="19">
        <v>107003.33</v>
      </c>
      <c r="E10" s="28">
        <f t="shared" ref="E10:E15" si="0">C10-D10</f>
        <v>15511.830000000002</v>
      </c>
    </row>
    <row r="11" spans="1:7" ht="15.95" customHeight="1">
      <c r="A11" s="5" t="s">
        <v>5</v>
      </c>
      <c r="B11" s="9" t="s">
        <v>10</v>
      </c>
      <c r="C11" s="19">
        <v>287960.89</v>
      </c>
      <c r="D11" s="19">
        <v>208575.09</v>
      </c>
      <c r="E11" s="28">
        <f t="shared" si="0"/>
        <v>79385.800000000017</v>
      </c>
    </row>
    <row r="12" spans="1:7" ht="15.95" customHeight="1">
      <c r="A12" s="5" t="s">
        <v>11</v>
      </c>
      <c r="B12" s="9" t="s">
        <v>12</v>
      </c>
      <c r="C12" s="19">
        <f>1718293.16+9411.99</f>
        <v>1727705.15</v>
      </c>
      <c r="D12" s="19">
        <v>1577054.75</v>
      </c>
      <c r="E12" s="28">
        <f t="shared" si="0"/>
        <v>150650.39999999991</v>
      </c>
    </row>
    <row r="13" spans="1:7" ht="15.95" customHeight="1">
      <c r="A13" s="5" t="s">
        <v>6</v>
      </c>
      <c r="B13" s="9" t="s">
        <v>13</v>
      </c>
      <c r="C13" s="19">
        <v>154960.75</v>
      </c>
      <c r="D13" s="19">
        <v>137728.43</v>
      </c>
      <c r="E13" s="28">
        <f t="shared" si="0"/>
        <v>17232.320000000007</v>
      </c>
    </row>
    <row r="14" spans="1:7" ht="15.95" customHeight="1">
      <c r="A14" s="5" t="s">
        <v>14</v>
      </c>
      <c r="B14" s="9" t="s">
        <v>15</v>
      </c>
      <c r="C14" s="19">
        <v>1986601</v>
      </c>
      <c r="D14" s="19">
        <v>1875223.39</v>
      </c>
      <c r="E14" s="28">
        <f t="shared" si="0"/>
        <v>111377.6100000001</v>
      </c>
    </row>
    <row r="15" spans="1:7" ht="15.95" customHeight="1">
      <c r="A15" s="5" t="s">
        <v>16</v>
      </c>
      <c r="B15" s="9" t="s">
        <v>45</v>
      </c>
      <c r="C15" s="19">
        <v>384575.51</v>
      </c>
      <c r="D15" s="19">
        <v>381795.97</v>
      </c>
      <c r="E15" s="28">
        <f t="shared" si="0"/>
        <v>2779.5400000000373</v>
      </c>
    </row>
    <row r="16" spans="1:7" ht="15.95" customHeight="1">
      <c r="A16" s="5" t="s">
        <v>17</v>
      </c>
      <c r="B16" s="9" t="s">
        <v>62</v>
      </c>
      <c r="C16" s="19">
        <f>75085.21-9411.99</f>
        <v>65673.22</v>
      </c>
      <c r="D16" s="19">
        <v>156604.17000000001</v>
      </c>
      <c r="E16" s="28">
        <f>C16-D16</f>
        <v>-90930.950000000012</v>
      </c>
    </row>
    <row r="17" spans="1:5" ht="15.95" customHeight="1">
      <c r="A17" s="5" t="s">
        <v>44</v>
      </c>
      <c r="B17" s="9" t="s">
        <v>9</v>
      </c>
      <c r="C17" s="19">
        <v>0</v>
      </c>
      <c r="D17" s="19">
        <v>0</v>
      </c>
      <c r="E17" s="29"/>
    </row>
    <row r="18" spans="1:5" ht="15.95" customHeight="1">
      <c r="A18" s="6" t="s">
        <v>19</v>
      </c>
      <c r="B18" s="10" t="s">
        <v>20</v>
      </c>
      <c r="C18" s="20">
        <f>C3-C9</f>
        <v>-3592586.3099999996</v>
      </c>
      <c r="D18" s="20">
        <f>D3-D9</f>
        <v>-2920815.9499999997</v>
      </c>
      <c r="E18" s="28">
        <f t="shared" ref="E18:E28" si="1">C18-D18</f>
        <v>-671770.35999999987</v>
      </c>
    </row>
    <row r="19" spans="1:5" ht="15.95" customHeight="1">
      <c r="A19" s="6" t="s">
        <v>21</v>
      </c>
      <c r="B19" s="10" t="s">
        <v>22</v>
      </c>
      <c r="C19" s="20">
        <f>C20+C21+C22</f>
        <v>3397613.83</v>
      </c>
      <c r="D19" s="20">
        <f>D20+D21+D22</f>
        <v>3591610.7199999997</v>
      </c>
      <c r="E19" s="28">
        <f t="shared" si="1"/>
        <v>-193996.88999999966</v>
      </c>
    </row>
    <row r="20" spans="1:5" ht="15.95" customHeight="1">
      <c r="A20" s="5" t="s">
        <v>4</v>
      </c>
      <c r="B20" s="9" t="s">
        <v>46</v>
      </c>
      <c r="C20" s="19">
        <f>383304.56-62803.95</f>
        <v>320500.61</v>
      </c>
      <c r="D20" s="19">
        <v>932281.84</v>
      </c>
      <c r="E20" s="28"/>
    </row>
    <row r="21" spans="1:5" ht="15.95" customHeight="1">
      <c r="A21" s="5" t="s">
        <v>5</v>
      </c>
      <c r="B21" s="9" t="s">
        <v>23</v>
      </c>
      <c r="C21" s="38">
        <v>2947628.93</v>
      </c>
      <c r="D21" s="19">
        <v>2644739.19</v>
      </c>
      <c r="E21" s="28">
        <f t="shared" si="1"/>
        <v>302889.74000000022</v>
      </c>
    </row>
    <row r="22" spans="1:5" ht="15.95" customHeight="1">
      <c r="A22" s="5" t="s">
        <v>11</v>
      </c>
      <c r="B22" s="9" t="s">
        <v>47</v>
      </c>
      <c r="C22" s="19">
        <v>129484.29</v>
      </c>
      <c r="D22" s="19">
        <v>14589.69</v>
      </c>
      <c r="E22" s="28">
        <f t="shared" si="1"/>
        <v>114894.59999999999</v>
      </c>
    </row>
    <row r="23" spans="1:5" ht="15.95" customHeight="1">
      <c r="A23" s="6" t="s">
        <v>24</v>
      </c>
      <c r="B23" s="10" t="s">
        <v>25</v>
      </c>
      <c r="C23" s="20">
        <f>C24+C26+C25</f>
        <v>48610.909999999989</v>
      </c>
      <c r="D23" s="20">
        <f>D24+D26</f>
        <v>91284.27</v>
      </c>
      <c r="E23" s="28">
        <f t="shared" si="1"/>
        <v>-42673.360000000015</v>
      </c>
    </row>
    <row r="24" spans="1:5" ht="15.95" customHeight="1">
      <c r="A24" s="5" t="s">
        <v>4</v>
      </c>
      <c r="B24" s="9" t="s">
        <v>48</v>
      </c>
      <c r="C24" s="19">
        <v>0</v>
      </c>
      <c r="D24" s="19">
        <v>0</v>
      </c>
      <c r="E24" s="28">
        <f t="shared" si="1"/>
        <v>0</v>
      </c>
    </row>
    <row r="25" spans="1:5" ht="15.95" customHeight="1">
      <c r="A25" s="5" t="s">
        <v>5</v>
      </c>
      <c r="B25" s="9" t="s">
        <v>49</v>
      </c>
      <c r="C25" s="19">
        <v>16619.23</v>
      </c>
      <c r="D25" s="19">
        <v>0</v>
      </c>
      <c r="E25" s="28"/>
    </row>
    <row r="26" spans="1:5" ht="15.95" customHeight="1">
      <c r="A26" s="5" t="s">
        <v>11</v>
      </c>
      <c r="B26" s="9" t="s">
        <v>50</v>
      </c>
      <c r="C26" s="19">
        <f>58705.63-16619.23-10094.72</f>
        <v>31991.679999999993</v>
      </c>
      <c r="D26" s="19">
        <v>91284.27</v>
      </c>
      <c r="E26" s="28">
        <f t="shared" si="1"/>
        <v>-59292.590000000011</v>
      </c>
    </row>
    <row r="27" spans="1:5" ht="15.95" customHeight="1">
      <c r="A27" s="6" t="s">
        <v>26</v>
      </c>
      <c r="B27" s="10" t="s">
        <v>38</v>
      </c>
      <c r="C27" s="20">
        <f>C18+C19-C23</f>
        <v>-243583.38999999949</v>
      </c>
      <c r="D27" s="20">
        <f>D18+D19-D23</f>
        <v>579510.5</v>
      </c>
      <c r="E27" s="28">
        <f t="shared" si="1"/>
        <v>-823093.88999999943</v>
      </c>
    </row>
    <row r="28" spans="1:5" ht="15.95" customHeight="1">
      <c r="A28" s="6" t="s">
        <v>27</v>
      </c>
      <c r="B28" s="10" t="s">
        <v>28</v>
      </c>
      <c r="C28" s="20">
        <f>C31+C35+C33</f>
        <v>96057.42</v>
      </c>
      <c r="D28" s="20">
        <f>D31+D35+D33</f>
        <v>4186.97</v>
      </c>
      <c r="E28" s="28">
        <f t="shared" si="1"/>
        <v>91870.45</v>
      </c>
    </row>
    <row r="29" spans="1:5" ht="15.95" customHeight="1">
      <c r="A29" s="5" t="s">
        <v>4</v>
      </c>
      <c r="B29" s="9" t="s">
        <v>68</v>
      </c>
      <c r="C29" s="19">
        <v>0</v>
      </c>
      <c r="D29" s="19">
        <v>0</v>
      </c>
      <c r="E29" s="29"/>
    </row>
    <row r="30" spans="1:5" ht="15.95" customHeight="1">
      <c r="A30" s="5"/>
      <c r="B30" s="9" t="s">
        <v>51</v>
      </c>
      <c r="C30" s="19"/>
      <c r="D30" s="19"/>
      <c r="E30" s="29"/>
    </row>
    <row r="31" spans="1:5" ht="15.95" customHeight="1">
      <c r="A31" s="5" t="s">
        <v>5</v>
      </c>
      <c r="B31" s="9" t="s">
        <v>67</v>
      </c>
      <c r="C31" s="19">
        <v>84268.23</v>
      </c>
      <c r="D31" s="19">
        <v>4186.97</v>
      </c>
      <c r="E31" s="28">
        <f>C31-D31</f>
        <v>80081.259999999995</v>
      </c>
    </row>
    <row r="32" spans="1:5" ht="15.95" customHeight="1">
      <c r="A32" s="5"/>
      <c r="B32" s="9" t="s">
        <v>51</v>
      </c>
      <c r="C32" s="19"/>
      <c r="D32" s="19"/>
      <c r="E32" s="29"/>
    </row>
    <row r="33" spans="1:5" ht="15.95" customHeight="1">
      <c r="A33" s="5" t="s">
        <v>11</v>
      </c>
      <c r="B33" s="9" t="s">
        <v>52</v>
      </c>
      <c r="C33" s="19"/>
      <c r="D33" s="19"/>
      <c r="E33" s="28"/>
    </row>
    <row r="34" spans="1:5" ht="15.95" customHeight="1">
      <c r="A34" s="5" t="s">
        <v>6</v>
      </c>
      <c r="B34" s="9" t="s">
        <v>53</v>
      </c>
      <c r="C34" s="19"/>
      <c r="D34" s="19"/>
      <c r="E34" s="29"/>
    </row>
    <row r="35" spans="1:5" ht="15.95" customHeight="1">
      <c r="A35" s="5" t="s">
        <v>14</v>
      </c>
      <c r="B35" s="9" t="s">
        <v>54</v>
      </c>
      <c r="C35" s="19">
        <f>19862.45-8073.26</f>
        <v>11789.19</v>
      </c>
      <c r="D35" s="19"/>
      <c r="E35" s="28">
        <f t="shared" ref="E35:E42" si="2">C35-D35</f>
        <v>11789.19</v>
      </c>
    </row>
    <row r="36" spans="1:5" ht="15.95" customHeight="1">
      <c r="A36" s="6" t="s">
        <v>29</v>
      </c>
      <c r="B36" s="10" t="s">
        <v>30</v>
      </c>
      <c r="C36" s="20">
        <f>C37+C39+C41</f>
        <v>54493.89</v>
      </c>
      <c r="D36" s="20">
        <f>D37+D39+D41</f>
        <v>196353.38999999998</v>
      </c>
      <c r="E36" s="28">
        <f t="shared" si="2"/>
        <v>-141859.5</v>
      </c>
    </row>
    <row r="37" spans="1:5" ht="15.95" customHeight="1">
      <c r="A37" s="5" t="s">
        <v>4</v>
      </c>
      <c r="B37" s="9" t="s">
        <v>67</v>
      </c>
      <c r="C37" s="19">
        <f>10037+26.3+20260.54</f>
        <v>30323.84</v>
      </c>
      <c r="D37" s="19">
        <v>50492.5</v>
      </c>
      <c r="E37" s="28">
        <f t="shared" si="2"/>
        <v>-20168.66</v>
      </c>
    </row>
    <row r="38" spans="1:5" ht="15.95" customHeight="1">
      <c r="A38" s="5"/>
      <c r="B38" s="9" t="s">
        <v>51</v>
      </c>
      <c r="C38" s="19"/>
      <c r="D38" s="19"/>
      <c r="E38" s="28"/>
    </row>
    <row r="39" spans="1:5" ht="15.95" customHeight="1">
      <c r="A39" s="5" t="s">
        <v>5</v>
      </c>
      <c r="B39" s="9" t="s">
        <v>55</v>
      </c>
      <c r="C39" s="19"/>
      <c r="D39" s="19"/>
      <c r="E39" s="28">
        <f t="shared" si="2"/>
        <v>0</v>
      </c>
    </row>
    <row r="40" spans="1:5" ht="15.95" customHeight="1">
      <c r="A40" s="5" t="s">
        <v>11</v>
      </c>
      <c r="B40" s="9" t="s">
        <v>53</v>
      </c>
      <c r="C40" s="19"/>
      <c r="D40" s="19"/>
      <c r="E40" s="29"/>
    </row>
    <row r="41" spans="1:5" ht="15.95" customHeight="1">
      <c r="A41" s="5" t="s">
        <v>6</v>
      </c>
      <c r="B41" s="9" t="s">
        <v>54</v>
      </c>
      <c r="C41" s="19">
        <f>9472+120.05+44+14534</f>
        <v>24170.05</v>
      </c>
      <c r="D41" s="19">
        <f>199580.33-D37-3226.94</f>
        <v>145860.88999999998</v>
      </c>
      <c r="E41" s="28">
        <f t="shared" si="2"/>
        <v>-121690.83999999998</v>
      </c>
    </row>
    <row r="42" spans="1:5" ht="15.95" customHeight="1">
      <c r="A42" s="6" t="s">
        <v>4</v>
      </c>
      <c r="B42" s="11" t="s">
        <v>56</v>
      </c>
      <c r="C42" s="20">
        <f>C27+C28-C36</f>
        <v>-202019.85999999952</v>
      </c>
      <c r="D42" s="20">
        <f>D27+D28-D36</f>
        <v>387344.07999999996</v>
      </c>
      <c r="E42" s="28">
        <f t="shared" si="2"/>
        <v>-589363.93999999948</v>
      </c>
    </row>
    <row r="43" spans="1:5" ht="15.95" customHeight="1">
      <c r="A43" s="6" t="s">
        <v>31</v>
      </c>
      <c r="B43" s="11" t="s">
        <v>57</v>
      </c>
      <c r="C43" s="20">
        <f>C44-C45</f>
        <v>0</v>
      </c>
      <c r="D43" s="20">
        <f>D44-D45</f>
        <v>-2091.3899999999994</v>
      </c>
      <c r="E43" s="28"/>
    </row>
    <row r="44" spans="1:5" ht="15.95" customHeight="1">
      <c r="A44" s="16" t="s">
        <v>4</v>
      </c>
      <c r="B44" s="15" t="s">
        <v>32</v>
      </c>
      <c r="C44" s="21">
        <v>0</v>
      </c>
      <c r="D44" s="21">
        <v>9708.61</v>
      </c>
      <c r="E44" s="29"/>
    </row>
    <row r="45" spans="1:5" ht="15.95" customHeight="1">
      <c r="A45" s="16" t="s">
        <v>5</v>
      </c>
      <c r="B45" s="15" t="s">
        <v>34</v>
      </c>
      <c r="C45" s="21">
        <v>0</v>
      </c>
      <c r="D45" s="21">
        <v>11800</v>
      </c>
      <c r="E45" s="29"/>
    </row>
    <row r="46" spans="1:5" ht="15.95" customHeight="1">
      <c r="A46" s="6" t="s">
        <v>33</v>
      </c>
      <c r="B46" s="10" t="s">
        <v>58</v>
      </c>
      <c r="C46" s="20">
        <f>C42+C43</f>
        <v>-202019.85999999952</v>
      </c>
      <c r="D46" s="20">
        <f>D42+D43</f>
        <v>385252.68999999994</v>
      </c>
      <c r="E46" s="28">
        <f>C46-D46</f>
        <v>-587272.54999999946</v>
      </c>
    </row>
    <row r="47" spans="1:5" ht="15.95" customHeight="1">
      <c r="A47" s="6" t="s">
        <v>35</v>
      </c>
      <c r="B47" s="10" t="s">
        <v>59</v>
      </c>
      <c r="C47" s="20">
        <v>0</v>
      </c>
      <c r="D47" s="20">
        <f>24852+19847-24277</f>
        <v>20422</v>
      </c>
      <c r="E47" s="28"/>
    </row>
    <row r="48" spans="1:5" ht="30" customHeight="1">
      <c r="A48" s="6" t="s">
        <v>36</v>
      </c>
      <c r="B48" s="10" t="s">
        <v>60</v>
      </c>
      <c r="C48" s="20">
        <v>0</v>
      </c>
      <c r="D48" s="20">
        <v>0</v>
      </c>
      <c r="E48" s="29"/>
    </row>
    <row r="49" spans="1:5" ht="15.95" customHeight="1" thickBot="1">
      <c r="A49" s="7" t="s">
        <v>37</v>
      </c>
      <c r="B49" s="12" t="s">
        <v>61</v>
      </c>
      <c r="C49" s="22">
        <f>C46-C47</f>
        <v>-202019.85999999952</v>
      </c>
      <c r="D49" s="22">
        <f>D46-D47</f>
        <v>364830.68999999994</v>
      </c>
      <c r="E49" s="28">
        <f>C49-D49</f>
        <v>-566850.54999999946</v>
      </c>
    </row>
    <row r="50" spans="1:5" ht="15" customHeight="1">
      <c r="A50" s="3"/>
      <c r="B50" s="2"/>
      <c r="E50" s="28"/>
    </row>
    <row r="51" spans="1:5" ht="15" customHeight="1">
      <c r="A51" s="40" t="s">
        <v>71</v>
      </c>
      <c r="B51" s="40"/>
      <c r="C51" s="40"/>
      <c r="D51" s="40"/>
      <c r="E51" s="29"/>
    </row>
    <row r="52" spans="1:5" ht="8.25" customHeight="1">
      <c r="A52" s="3"/>
      <c r="B52" s="2"/>
      <c r="E52" s="29"/>
    </row>
    <row r="53" spans="1:5">
      <c r="A53" s="41" t="s">
        <v>69</v>
      </c>
      <c r="B53" s="41"/>
      <c r="C53" s="41"/>
      <c r="D53" s="41"/>
    </row>
    <row r="54" spans="1:5" ht="14.25">
      <c r="A54" s="3"/>
      <c r="B54" s="44" t="s">
        <v>72</v>
      </c>
      <c r="D54" s="45" t="s">
        <v>75</v>
      </c>
    </row>
    <row r="55" spans="1:5">
      <c r="A55" s="3"/>
      <c r="B55" s="39" t="s">
        <v>73</v>
      </c>
      <c r="D55" t="s">
        <v>76</v>
      </c>
    </row>
    <row r="56" spans="1:5">
      <c r="A56" s="3"/>
      <c r="B56" s="39" t="s">
        <v>74</v>
      </c>
    </row>
    <row r="57" spans="1:5">
      <c r="A57" s="3"/>
      <c r="B57" s="2"/>
    </row>
    <row r="58" spans="1:5">
      <c r="A58" s="1"/>
    </row>
    <row r="59" spans="1:5">
      <c r="A59" s="1"/>
    </row>
    <row r="60" spans="1:5">
      <c r="A60" s="1"/>
    </row>
    <row r="61" spans="1:5">
      <c r="A61" s="1"/>
    </row>
    <row r="62" spans="1:5">
      <c r="A62" s="1"/>
    </row>
    <row r="63" spans="1:5">
      <c r="A63" s="1"/>
    </row>
    <row r="64" spans="1:5">
      <c r="A64" s="1"/>
    </row>
  </sheetData>
  <mergeCells count="3">
    <mergeCell ref="A51:D51"/>
    <mergeCell ref="A53:D53"/>
    <mergeCell ref="A1:D1"/>
  </mergeCells>
  <phoneticPr fontId="0" type="noConversion"/>
  <printOptions horizontalCentered="1"/>
  <pageMargins left="0.78740157480314965" right="0.59055118110236227" top="1.3385826771653544" bottom="0.11811023622047245" header="0.47244094488188981" footer="0"/>
  <pageSetup paperSize="9" scale="79" pageOrder="overThenDown" orientation="portrait" r:id="rId1"/>
  <headerFooter alignWithMargins="0">
    <oddHeader>&amp;C
&amp;"Arial CE,Pogrubiony"RACHUNEK ZYSKÓW I STRAT 
(wariant porównawczy)
ZA  2008  ROK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64"/>
  <sheetViews>
    <sheetView workbookViewId="0">
      <selection activeCell="C49" sqref="C49"/>
    </sheetView>
  </sheetViews>
  <sheetFormatPr defaultRowHeight="12.75"/>
  <cols>
    <col min="1" max="1" width="4.5703125" customWidth="1"/>
    <col min="2" max="2" width="49.7109375" customWidth="1"/>
    <col min="3" max="3" width="16.28515625" style="23" customWidth="1"/>
    <col min="4" max="4" width="16.140625" customWidth="1"/>
    <col min="5" max="5" width="13" hidden="1" customWidth="1"/>
    <col min="6" max="6" width="19.28515625" customWidth="1"/>
    <col min="7" max="7" width="12.28515625" style="25" bestFit="1" customWidth="1"/>
  </cols>
  <sheetData>
    <row r="1" spans="1:7" s="1" customFormat="1" ht="23.25" customHeight="1" thickBot="1">
      <c r="A1" s="42" t="s">
        <v>64</v>
      </c>
      <c r="B1" s="43"/>
      <c r="C1" s="43"/>
      <c r="D1" s="43"/>
      <c r="E1" s="26"/>
      <c r="G1" s="24"/>
    </row>
    <row r="2" spans="1:7" s="1" customFormat="1" ht="45" customHeight="1" thickBot="1">
      <c r="A2" s="14" t="s">
        <v>0</v>
      </c>
      <c r="B2" s="13" t="s">
        <v>1</v>
      </c>
      <c r="C2" s="17" t="s">
        <v>2</v>
      </c>
      <c r="D2" s="14" t="s">
        <v>63</v>
      </c>
      <c r="E2" s="27"/>
      <c r="F2" s="35" t="s">
        <v>70</v>
      </c>
      <c r="G2" s="24"/>
    </row>
    <row r="3" spans="1:7" ht="15.75" customHeight="1">
      <c r="A3" s="4" t="s">
        <v>3</v>
      </c>
      <c r="B3" s="8" t="s">
        <v>66</v>
      </c>
      <c r="C3" s="18">
        <f>C5+C6</f>
        <v>1137405.3699999999</v>
      </c>
      <c r="D3" s="18">
        <f>D5+D6</f>
        <v>1523169.1800000002</v>
      </c>
      <c r="E3" s="28">
        <f>C3-D3</f>
        <v>-385763.81000000029</v>
      </c>
      <c r="F3" s="36">
        <f>C3-D3</f>
        <v>-385763.81000000029</v>
      </c>
    </row>
    <row r="4" spans="1:7" ht="15.75" customHeight="1">
      <c r="A4" s="4"/>
      <c r="B4" s="30" t="s">
        <v>39</v>
      </c>
      <c r="C4" s="31">
        <v>0</v>
      </c>
      <c r="D4" s="18"/>
      <c r="E4" s="29"/>
      <c r="F4" s="33"/>
    </row>
    <row r="5" spans="1:7" ht="15.95" customHeight="1">
      <c r="A5" s="5" t="s">
        <v>4</v>
      </c>
      <c r="B5" s="9" t="s">
        <v>40</v>
      </c>
      <c r="C5" s="19">
        <v>1733835.16</v>
      </c>
      <c r="D5" s="19">
        <v>1792661.58</v>
      </c>
      <c r="E5" s="28">
        <f>C5-D5</f>
        <v>-58826.420000000158</v>
      </c>
      <c r="F5" s="36">
        <f t="shared" ref="F5:F6" si="0">C5-D5</f>
        <v>-58826.420000000158</v>
      </c>
    </row>
    <row r="6" spans="1:7" ht="28.5" customHeight="1">
      <c r="A6" s="5" t="s">
        <v>5</v>
      </c>
      <c r="B6" s="9" t="s">
        <v>41</v>
      </c>
      <c r="C6" s="19">
        <v>-596429.79</v>
      </c>
      <c r="D6" s="19">
        <v>-269492.40000000002</v>
      </c>
      <c r="E6" s="28">
        <f>C6-D6</f>
        <v>-326937.39</v>
      </c>
      <c r="F6" s="36">
        <f t="shared" si="0"/>
        <v>-326937.39</v>
      </c>
    </row>
    <row r="7" spans="1:7" ht="15.95" customHeight="1">
      <c r="A7" s="5" t="s">
        <v>11</v>
      </c>
      <c r="B7" s="9" t="s">
        <v>42</v>
      </c>
      <c r="C7" s="19"/>
      <c r="D7" s="19"/>
      <c r="E7" s="29"/>
      <c r="F7" s="33"/>
    </row>
    <row r="8" spans="1:7" ht="15.95" customHeight="1">
      <c r="A8" s="5" t="s">
        <v>6</v>
      </c>
      <c r="B8" s="9" t="s">
        <v>43</v>
      </c>
      <c r="C8" s="19"/>
      <c r="D8" s="19"/>
      <c r="E8" s="29"/>
      <c r="F8" s="33"/>
    </row>
    <row r="9" spans="1:7" ht="15.95" customHeight="1">
      <c r="A9" s="6" t="s">
        <v>7</v>
      </c>
      <c r="B9" s="10" t="s">
        <v>8</v>
      </c>
      <c r="C9" s="20">
        <f>SUM(C10:C17)</f>
        <v>4719896.96</v>
      </c>
      <c r="D9" s="20">
        <f>SUM(D10:D17)</f>
        <v>4443985.13</v>
      </c>
      <c r="E9" s="28"/>
      <c r="F9" s="33"/>
    </row>
    <row r="10" spans="1:7" ht="15.95" customHeight="1">
      <c r="A10" s="5" t="s">
        <v>4</v>
      </c>
      <c r="B10" s="9" t="s">
        <v>18</v>
      </c>
      <c r="C10" s="19">
        <v>112420.44</v>
      </c>
      <c r="D10" s="19">
        <v>107003.33</v>
      </c>
      <c r="E10" s="28">
        <f t="shared" ref="E10:E15" si="1">C10-D10</f>
        <v>5417.1100000000006</v>
      </c>
      <c r="F10" s="33"/>
    </row>
    <row r="11" spans="1:7" ht="15.95" customHeight="1">
      <c r="A11" s="5" t="s">
        <v>5</v>
      </c>
      <c r="B11" s="9" t="s">
        <v>10</v>
      </c>
      <c r="C11" s="19">
        <v>287960.89</v>
      </c>
      <c r="D11" s="19">
        <v>208575.09</v>
      </c>
      <c r="E11" s="28">
        <f t="shared" si="1"/>
        <v>79385.800000000017</v>
      </c>
      <c r="F11" s="33"/>
    </row>
    <row r="12" spans="1:7" ht="15.95" customHeight="1">
      <c r="A12" s="5" t="s">
        <v>11</v>
      </c>
      <c r="B12" s="9" t="s">
        <v>12</v>
      </c>
      <c r="C12" s="19">
        <v>1718293.16</v>
      </c>
      <c r="D12" s="19">
        <v>1577054.75</v>
      </c>
      <c r="E12" s="28">
        <f t="shared" si="1"/>
        <v>141238.40999999992</v>
      </c>
      <c r="F12" s="33"/>
    </row>
    <row r="13" spans="1:7" ht="15.95" customHeight="1">
      <c r="A13" s="5" t="s">
        <v>6</v>
      </c>
      <c r="B13" s="9" t="s">
        <v>13</v>
      </c>
      <c r="C13" s="19">
        <v>154960.75</v>
      </c>
      <c r="D13" s="19">
        <v>137728.43</v>
      </c>
      <c r="E13" s="28">
        <f t="shared" si="1"/>
        <v>17232.320000000007</v>
      </c>
      <c r="F13" s="33"/>
    </row>
    <row r="14" spans="1:7" ht="15.95" customHeight="1">
      <c r="A14" s="5" t="s">
        <v>14</v>
      </c>
      <c r="B14" s="9" t="s">
        <v>15</v>
      </c>
      <c r="C14" s="19">
        <v>1986601</v>
      </c>
      <c r="D14" s="19">
        <v>1875223.39</v>
      </c>
      <c r="E14" s="28">
        <f t="shared" si="1"/>
        <v>111377.6100000001</v>
      </c>
      <c r="F14" s="33"/>
    </row>
    <row r="15" spans="1:7" ht="15.95" customHeight="1">
      <c r="A15" s="5" t="s">
        <v>16</v>
      </c>
      <c r="B15" s="9" t="s">
        <v>45</v>
      </c>
      <c r="C15" s="19">
        <v>384575.51</v>
      </c>
      <c r="D15" s="19">
        <v>381795.97</v>
      </c>
      <c r="E15" s="28">
        <f t="shared" si="1"/>
        <v>2779.5400000000373</v>
      </c>
      <c r="F15" s="33"/>
    </row>
    <row r="16" spans="1:7" ht="15.95" customHeight="1">
      <c r="A16" s="5" t="s">
        <v>17</v>
      </c>
      <c r="B16" s="9" t="s">
        <v>62</v>
      </c>
      <c r="C16" s="19">
        <v>75085.210000000006</v>
      </c>
      <c r="D16" s="19">
        <v>156604.17000000001</v>
      </c>
      <c r="E16" s="28">
        <f>C16-D16</f>
        <v>-81518.960000000006</v>
      </c>
      <c r="F16" s="33"/>
    </row>
    <row r="17" spans="1:6" ht="15.95" customHeight="1">
      <c r="A17" s="5" t="s">
        <v>44</v>
      </c>
      <c r="B17" s="9" t="s">
        <v>9</v>
      </c>
      <c r="C17" s="19">
        <v>0</v>
      </c>
      <c r="D17" s="19">
        <v>0</v>
      </c>
      <c r="E17" s="29"/>
      <c r="F17" s="33"/>
    </row>
    <row r="18" spans="1:6" ht="15.95" customHeight="1">
      <c r="A18" s="6" t="s">
        <v>19</v>
      </c>
      <c r="B18" s="10" t="s">
        <v>20</v>
      </c>
      <c r="C18" s="20">
        <f>C3-C9</f>
        <v>-3582491.59</v>
      </c>
      <c r="D18" s="20">
        <f>D3-D9</f>
        <v>-2920815.9499999997</v>
      </c>
      <c r="E18" s="28">
        <f t="shared" ref="E18:E28" si="2">C18-D18</f>
        <v>-661675.64000000013</v>
      </c>
      <c r="F18" s="33"/>
    </row>
    <row r="19" spans="1:6" ht="15.95" customHeight="1">
      <c r="A19" s="6" t="s">
        <v>21</v>
      </c>
      <c r="B19" s="10" t="s">
        <v>22</v>
      </c>
      <c r="C19" s="20">
        <f>C20+C21+C22</f>
        <v>3416774.4099999997</v>
      </c>
      <c r="D19" s="20">
        <f>D20+D21+D22</f>
        <v>3591610.7199999997</v>
      </c>
      <c r="E19" s="28">
        <f t="shared" si="2"/>
        <v>-174836.31000000006</v>
      </c>
      <c r="F19" s="33"/>
    </row>
    <row r="20" spans="1:6" ht="15.95" customHeight="1">
      <c r="A20" s="5" t="s">
        <v>4</v>
      </c>
      <c r="B20" s="9" t="s">
        <v>46</v>
      </c>
      <c r="C20" s="19">
        <f>383304.56-62803.95</f>
        <v>320500.61</v>
      </c>
      <c r="D20" s="19">
        <v>932281.84</v>
      </c>
      <c r="E20" s="28"/>
      <c r="F20" s="33"/>
    </row>
    <row r="21" spans="1:6" ht="15.95" customHeight="1">
      <c r="A21" s="5" t="s">
        <v>5</v>
      </c>
      <c r="B21" s="9" t="s">
        <v>23</v>
      </c>
      <c r="C21" s="37">
        <v>2966789.51</v>
      </c>
      <c r="D21" s="19">
        <v>2644739.19</v>
      </c>
      <c r="E21" s="28">
        <f t="shared" si="2"/>
        <v>322050.31999999983</v>
      </c>
      <c r="F21" s="33"/>
    </row>
    <row r="22" spans="1:6" ht="15.95" customHeight="1">
      <c r="A22" s="5" t="s">
        <v>11</v>
      </c>
      <c r="B22" s="9" t="s">
        <v>47</v>
      </c>
      <c r="C22" s="19">
        <v>129484.29</v>
      </c>
      <c r="D22" s="19">
        <v>14589.69</v>
      </c>
      <c r="E22" s="28">
        <f t="shared" si="2"/>
        <v>114894.59999999999</v>
      </c>
      <c r="F22" s="33"/>
    </row>
    <row r="23" spans="1:6" ht="15.95" customHeight="1">
      <c r="A23" s="6" t="s">
        <v>24</v>
      </c>
      <c r="B23" s="10" t="s">
        <v>25</v>
      </c>
      <c r="C23" s="20">
        <f>C24+C26</f>
        <v>58705.63</v>
      </c>
      <c r="D23" s="20">
        <f>D24+D26</f>
        <v>91284.27</v>
      </c>
      <c r="E23" s="28">
        <f t="shared" si="2"/>
        <v>-32578.640000000007</v>
      </c>
      <c r="F23" s="33"/>
    </row>
    <row r="24" spans="1:6" ht="15.95" customHeight="1">
      <c r="A24" s="5" t="s">
        <v>4</v>
      </c>
      <c r="B24" s="9" t="s">
        <v>48</v>
      </c>
      <c r="C24" s="19">
        <v>0</v>
      </c>
      <c r="D24" s="19">
        <v>0</v>
      </c>
      <c r="E24" s="28">
        <f t="shared" si="2"/>
        <v>0</v>
      </c>
      <c r="F24" s="33"/>
    </row>
    <row r="25" spans="1:6" ht="15.95" customHeight="1">
      <c r="A25" s="5" t="s">
        <v>5</v>
      </c>
      <c r="B25" s="9" t="s">
        <v>49</v>
      </c>
      <c r="C25" s="19">
        <v>0</v>
      </c>
      <c r="D25" s="19">
        <v>0</v>
      </c>
      <c r="E25" s="28"/>
      <c r="F25" s="33"/>
    </row>
    <row r="26" spans="1:6" ht="15.95" customHeight="1">
      <c r="A26" s="5" t="s">
        <v>11</v>
      </c>
      <c r="B26" s="9" t="s">
        <v>50</v>
      </c>
      <c r="C26" s="19">
        <v>58705.63</v>
      </c>
      <c r="D26" s="19">
        <v>91284.27</v>
      </c>
      <c r="E26" s="28">
        <f t="shared" si="2"/>
        <v>-32578.640000000007</v>
      </c>
      <c r="F26" s="33"/>
    </row>
    <row r="27" spans="1:6" ht="15.95" customHeight="1">
      <c r="A27" s="6" t="s">
        <v>26</v>
      </c>
      <c r="B27" s="10" t="s">
        <v>38</v>
      </c>
      <c r="C27" s="20">
        <f>C18+C19-C23</f>
        <v>-224422.81000000017</v>
      </c>
      <c r="D27" s="20">
        <f>D18+D19-D23</f>
        <v>579510.5</v>
      </c>
      <c r="E27" s="28">
        <f t="shared" si="2"/>
        <v>-803933.31000000017</v>
      </c>
      <c r="F27" s="33"/>
    </row>
    <row r="28" spans="1:6" ht="15.95" customHeight="1">
      <c r="A28" s="6" t="s">
        <v>27</v>
      </c>
      <c r="B28" s="10" t="s">
        <v>28</v>
      </c>
      <c r="C28" s="20">
        <f>C31+C35+C33</f>
        <v>96057.42</v>
      </c>
      <c r="D28" s="20">
        <f>D31+D35+D33</f>
        <v>4186.97</v>
      </c>
      <c r="E28" s="28">
        <f t="shared" si="2"/>
        <v>91870.45</v>
      </c>
      <c r="F28" s="33"/>
    </row>
    <row r="29" spans="1:6" ht="15.95" customHeight="1">
      <c r="A29" s="5" t="s">
        <v>4</v>
      </c>
      <c r="B29" s="9" t="s">
        <v>68</v>
      </c>
      <c r="C29" s="19">
        <v>0</v>
      </c>
      <c r="D29" s="19">
        <v>0</v>
      </c>
      <c r="E29" s="29"/>
      <c r="F29" s="33"/>
    </row>
    <row r="30" spans="1:6" ht="15.95" customHeight="1">
      <c r="A30" s="5"/>
      <c r="B30" s="9" t="s">
        <v>51</v>
      </c>
      <c r="C30" s="19"/>
      <c r="D30" s="19"/>
      <c r="E30" s="29"/>
      <c r="F30" s="33"/>
    </row>
    <row r="31" spans="1:6" ht="15.95" customHeight="1">
      <c r="A31" s="5" t="s">
        <v>5</v>
      </c>
      <c r="B31" s="9" t="s">
        <v>67</v>
      </c>
      <c r="C31" s="19">
        <v>84268.23</v>
      </c>
      <c r="D31" s="19">
        <v>4186.97</v>
      </c>
      <c r="E31" s="28">
        <f>C31-D31</f>
        <v>80081.259999999995</v>
      </c>
      <c r="F31" s="33"/>
    </row>
    <row r="32" spans="1:6" ht="15.95" customHeight="1">
      <c r="A32" s="5"/>
      <c r="B32" s="9" t="s">
        <v>51</v>
      </c>
      <c r="C32" s="19"/>
      <c r="D32" s="19"/>
      <c r="E32" s="29"/>
      <c r="F32" s="33"/>
    </row>
    <row r="33" spans="1:6" ht="15.95" customHeight="1">
      <c r="A33" s="5" t="s">
        <v>11</v>
      </c>
      <c r="B33" s="9" t="s">
        <v>52</v>
      </c>
      <c r="C33" s="19"/>
      <c r="D33" s="19"/>
      <c r="E33" s="28"/>
      <c r="F33" s="33"/>
    </row>
    <row r="34" spans="1:6" ht="15.95" customHeight="1">
      <c r="A34" s="5" t="s">
        <v>6</v>
      </c>
      <c r="B34" s="9" t="s">
        <v>53</v>
      </c>
      <c r="C34" s="19"/>
      <c r="D34" s="19"/>
      <c r="E34" s="29"/>
      <c r="F34" s="33"/>
    </row>
    <row r="35" spans="1:6" ht="15.95" customHeight="1">
      <c r="A35" s="5" t="s">
        <v>14</v>
      </c>
      <c r="B35" s="9" t="s">
        <v>54</v>
      </c>
      <c r="C35" s="19">
        <f>19862.45-8073.26</f>
        <v>11789.19</v>
      </c>
      <c r="D35" s="19"/>
      <c r="E35" s="28">
        <f t="shared" ref="E35:E42" si="3">C35-D35</f>
        <v>11789.19</v>
      </c>
      <c r="F35" s="33"/>
    </row>
    <row r="36" spans="1:6" ht="15.95" customHeight="1">
      <c r="A36" s="6" t="s">
        <v>29</v>
      </c>
      <c r="B36" s="10" t="s">
        <v>30</v>
      </c>
      <c r="C36" s="20">
        <f>C37+C39+C41</f>
        <v>54493.89</v>
      </c>
      <c r="D36" s="20">
        <f>D37+D39+D41</f>
        <v>196353.38999999998</v>
      </c>
      <c r="E36" s="28">
        <f t="shared" si="3"/>
        <v>-141859.5</v>
      </c>
      <c r="F36" s="33"/>
    </row>
    <row r="37" spans="1:6" ht="15.95" customHeight="1">
      <c r="A37" s="5" t="s">
        <v>4</v>
      </c>
      <c r="B37" s="9" t="s">
        <v>67</v>
      </c>
      <c r="C37" s="19">
        <f>10037+26.3+20260.54</f>
        <v>30323.84</v>
      </c>
      <c r="D37" s="19">
        <v>50492.5</v>
      </c>
      <c r="E37" s="28">
        <f t="shared" si="3"/>
        <v>-20168.66</v>
      </c>
      <c r="F37" s="33"/>
    </row>
    <row r="38" spans="1:6" ht="15.95" customHeight="1">
      <c r="A38" s="5"/>
      <c r="B38" s="9" t="s">
        <v>51</v>
      </c>
      <c r="C38" s="19"/>
      <c r="D38" s="19"/>
      <c r="E38" s="28"/>
      <c r="F38" s="33"/>
    </row>
    <row r="39" spans="1:6" ht="15.95" customHeight="1">
      <c r="A39" s="5" t="s">
        <v>5</v>
      </c>
      <c r="B39" s="9" t="s">
        <v>55</v>
      </c>
      <c r="C39" s="19"/>
      <c r="D39" s="19"/>
      <c r="E39" s="28">
        <f t="shared" si="3"/>
        <v>0</v>
      </c>
      <c r="F39" s="33"/>
    </row>
    <row r="40" spans="1:6" ht="15.95" customHeight="1">
      <c r="A40" s="5" t="s">
        <v>11</v>
      </c>
      <c r="B40" s="9" t="s">
        <v>53</v>
      </c>
      <c r="C40" s="19"/>
      <c r="D40" s="19"/>
      <c r="E40" s="29"/>
      <c r="F40" s="33"/>
    </row>
    <row r="41" spans="1:6" ht="15.95" customHeight="1">
      <c r="A41" s="5" t="s">
        <v>6</v>
      </c>
      <c r="B41" s="9" t="s">
        <v>54</v>
      </c>
      <c r="C41" s="19">
        <f>9472+120.05+44+14534</f>
        <v>24170.05</v>
      </c>
      <c r="D41" s="19">
        <f>199580.33-D37-3226.94</f>
        <v>145860.88999999998</v>
      </c>
      <c r="E41" s="28">
        <f t="shared" si="3"/>
        <v>-121690.83999999998</v>
      </c>
      <c r="F41" s="33"/>
    </row>
    <row r="42" spans="1:6" ht="15.95" customHeight="1">
      <c r="A42" s="6" t="s">
        <v>4</v>
      </c>
      <c r="B42" s="11" t="s">
        <v>56</v>
      </c>
      <c r="C42" s="20">
        <f>C27+C28-C36</f>
        <v>-182859.28000000017</v>
      </c>
      <c r="D42" s="20">
        <f>D27+D28-D36</f>
        <v>387344.07999999996</v>
      </c>
      <c r="E42" s="28">
        <f t="shared" si="3"/>
        <v>-570203.3600000001</v>
      </c>
      <c r="F42" s="33"/>
    </row>
    <row r="43" spans="1:6" ht="15.95" customHeight="1">
      <c r="A43" s="6" t="s">
        <v>31</v>
      </c>
      <c r="B43" s="11" t="s">
        <v>57</v>
      </c>
      <c r="C43" s="20">
        <f>C44-C45</f>
        <v>0</v>
      </c>
      <c r="D43" s="20">
        <f>D44-D45</f>
        <v>-2091.3899999999994</v>
      </c>
      <c r="E43" s="28"/>
      <c r="F43" s="33"/>
    </row>
    <row r="44" spans="1:6" ht="15.95" customHeight="1">
      <c r="A44" s="16" t="s">
        <v>4</v>
      </c>
      <c r="B44" s="15" t="s">
        <v>32</v>
      </c>
      <c r="C44" s="21">
        <v>0</v>
      </c>
      <c r="D44" s="21">
        <v>9708.61</v>
      </c>
      <c r="E44" s="29"/>
      <c r="F44" s="33"/>
    </row>
    <row r="45" spans="1:6" ht="15.95" customHeight="1">
      <c r="A45" s="16" t="s">
        <v>5</v>
      </c>
      <c r="B45" s="15" t="s">
        <v>34</v>
      </c>
      <c r="C45" s="21">
        <v>0</v>
      </c>
      <c r="D45" s="21">
        <v>11800</v>
      </c>
      <c r="E45" s="29"/>
      <c r="F45" s="33"/>
    </row>
    <row r="46" spans="1:6" ht="15.95" customHeight="1">
      <c r="A46" s="6" t="s">
        <v>33</v>
      </c>
      <c r="B46" s="10" t="s">
        <v>58</v>
      </c>
      <c r="C46" s="20">
        <f>C42+C43</f>
        <v>-182859.28000000017</v>
      </c>
      <c r="D46" s="20">
        <f>D42+D43</f>
        <v>385252.68999999994</v>
      </c>
      <c r="E46" s="28">
        <f>C46-D46</f>
        <v>-568111.97000000009</v>
      </c>
      <c r="F46" s="33"/>
    </row>
    <row r="47" spans="1:6" ht="15.95" customHeight="1">
      <c r="A47" s="6" t="s">
        <v>35</v>
      </c>
      <c r="B47" s="10" t="s">
        <v>59</v>
      </c>
      <c r="C47" s="20">
        <v>0</v>
      </c>
      <c r="D47" s="20">
        <f>24852+19847-24277</f>
        <v>20422</v>
      </c>
      <c r="E47" s="28"/>
      <c r="F47" s="33"/>
    </row>
    <row r="48" spans="1:6" ht="30" customHeight="1">
      <c r="A48" s="6" t="s">
        <v>36</v>
      </c>
      <c r="B48" s="10" t="s">
        <v>60</v>
      </c>
      <c r="C48" s="20">
        <v>0</v>
      </c>
      <c r="D48" s="20">
        <v>0</v>
      </c>
      <c r="E48" s="29"/>
      <c r="F48" s="33"/>
    </row>
    <row r="49" spans="1:6" ht="15.95" customHeight="1" thickBot="1">
      <c r="A49" s="7" t="s">
        <v>37</v>
      </c>
      <c r="B49" s="12" t="s">
        <v>61</v>
      </c>
      <c r="C49" s="22">
        <f>C46-C47</f>
        <v>-182859.28000000017</v>
      </c>
      <c r="D49" s="22">
        <f>D46-D47</f>
        <v>364830.68999999994</v>
      </c>
      <c r="E49" s="28">
        <f>C49-D49</f>
        <v>-547689.97000000009</v>
      </c>
      <c r="F49" s="34"/>
    </row>
    <row r="50" spans="1:6" ht="15" customHeight="1">
      <c r="A50" s="3"/>
      <c r="B50" s="32"/>
      <c r="E50" s="28"/>
    </row>
    <row r="51" spans="1:6" ht="15" customHeight="1">
      <c r="A51" s="40" t="s">
        <v>65</v>
      </c>
      <c r="B51" s="40"/>
      <c r="C51" s="40"/>
      <c r="D51" s="40"/>
      <c r="E51" s="29"/>
    </row>
    <row r="52" spans="1:6" ht="8.25" customHeight="1">
      <c r="A52" s="3"/>
      <c r="B52" s="32"/>
      <c r="E52" s="29"/>
    </row>
    <row r="53" spans="1:6">
      <c r="A53" s="41" t="s">
        <v>69</v>
      </c>
      <c r="B53" s="41"/>
      <c r="C53" s="41"/>
      <c r="D53" s="41"/>
    </row>
    <row r="54" spans="1:6">
      <c r="A54" s="3"/>
      <c r="B54" s="32"/>
    </row>
    <row r="55" spans="1:6">
      <c r="A55" s="3"/>
      <c r="B55" s="32"/>
    </row>
    <row r="56" spans="1:6">
      <c r="A56" s="3"/>
      <c r="B56" s="32"/>
    </row>
    <row r="57" spans="1:6">
      <c r="A57" s="3"/>
      <c r="B57" s="32"/>
    </row>
    <row r="58" spans="1:6">
      <c r="A58" s="1"/>
    </row>
    <row r="59" spans="1:6">
      <c r="A59" s="1"/>
    </row>
    <row r="60" spans="1:6">
      <c r="A60" s="1"/>
    </row>
    <row r="61" spans="1:6">
      <c r="A61" s="1"/>
    </row>
    <row r="62" spans="1:6">
      <c r="A62" s="1"/>
    </row>
    <row r="63" spans="1:6">
      <c r="A63" s="1"/>
    </row>
    <row r="64" spans="1:6">
      <c r="A64" s="1"/>
    </row>
  </sheetData>
  <mergeCells count="3">
    <mergeCell ref="A1:D1"/>
    <mergeCell ref="A51:D51"/>
    <mergeCell ref="A53:D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rach </vt:lpstr>
      <vt:lpstr>Arkusz1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bgal</cp:lastModifiedBy>
  <cp:lastPrinted>2009-04-02T07:51:09Z</cp:lastPrinted>
  <dcterms:created xsi:type="dcterms:W3CDTF">2000-02-16T12:10:44Z</dcterms:created>
  <dcterms:modified xsi:type="dcterms:W3CDTF">2009-07-21T09:19:45Z</dcterms:modified>
</cp:coreProperties>
</file>