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20" windowWidth="11340" windowHeight="6285"/>
  </bookViews>
  <sheets>
    <sheet name="bilans" sheetId="1" r:id="rId1"/>
    <sheet name="do przepł." sheetId="2" r:id="rId2"/>
  </sheets>
  <definedNames>
    <definedName name="_xlnm.Print_Area" localSheetId="1">'do przepł.'!$A$3:$F$127</definedName>
  </definedNames>
  <calcPr calcId="125725"/>
</workbook>
</file>

<file path=xl/calcChain.xml><?xml version="1.0" encoding="utf-8"?>
<calcChain xmlns="http://schemas.openxmlformats.org/spreadsheetml/2006/main">
  <c r="C50" i="2"/>
  <c r="C49"/>
  <c r="C50" i="1"/>
  <c r="C49"/>
  <c r="C69" i="2"/>
  <c r="C69" i="1"/>
  <c r="C114"/>
  <c r="C114" i="2"/>
  <c r="C113" s="1"/>
  <c r="C109" s="1"/>
  <c r="C103" s="1"/>
  <c r="C125"/>
  <c r="C124"/>
  <c r="C122" s="1"/>
  <c r="C77"/>
  <c r="C64"/>
  <c r="C53"/>
  <c r="C52" s="1"/>
  <c r="F52" s="1"/>
  <c r="C46"/>
  <c r="C33"/>
  <c r="C24"/>
  <c r="C13"/>
  <c r="C12" s="1"/>
  <c r="F12" s="1"/>
  <c r="C7"/>
  <c r="C6" s="1"/>
  <c r="F121"/>
  <c r="F120"/>
  <c r="F119"/>
  <c r="F118"/>
  <c r="F110"/>
  <c r="F85"/>
  <c r="F84"/>
  <c r="F82"/>
  <c r="F81"/>
  <c r="F78"/>
  <c r="F77"/>
  <c r="F69"/>
  <c r="F64"/>
  <c r="F50"/>
  <c r="F49"/>
  <c r="F46"/>
  <c r="F33"/>
  <c r="F27"/>
  <c r="F24"/>
  <c r="F7"/>
  <c r="D126"/>
  <c r="E126" s="1"/>
  <c r="D125"/>
  <c r="D124" s="1"/>
  <c r="D122" s="1"/>
  <c r="E125"/>
  <c r="E121"/>
  <c r="E120"/>
  <c r="E119"/>
  <c r="E118"/>
  <c r="E114"/>
  <c r="D114"/>
  <c r="D113"/>
  <c r="E110"/>
  <c r="D109"/>
  <c r="D103"/>
  <c r="D87" s="1"/>
  <c r="E85"/>
  <c r="E84"/>
  <c r="E82"/>
  <c r="E81"/>
  <c r="E78"/>
  <c r="D77"/>
  <c r="D127" s="1"/>
  <c r="E69"/>
  <c r="E66"/>
  <c r="E65"/>
  <c r="D64"/>
  <c r="D53" s="1"/>
  <c r="D52" s="1"/>
  <c r="D32" s="1"/>
  <c r="E64"/>
  <c r="E50"/>
  <c r="D49"/>
  <c r="E49" s="1"/>
  <c r="E47"/>
  <c r="D46"/>
  <c r="E46"/>
  <c r="D45"/>
  <c r="D39"/>
  <c r="D33"/>
  <c r="E27"/>
  <c r="D24"/>
  <c r="E24"/>
  <c r="E19"/>
  <c r="E18"/>
  <c r="E17"/>
  <c r="E16"/>
  <c r="E15"/>
  <c r="E14"/>
  <c r="D13"/>
  <c r="D12"/>
  <c r="E10"/>
  <c r="D7"/>
  <c r="D6" s="1"/>
  <c r="D70" s="1"/>
  <c r="E7"/>
  <c r="C125" i="1"/>
  <c r="D126"/>
  <c r="D125"/>
  <c r="D124" s="1"/>
  <c r="D114"/>
  <c r="D113"/>
  <c r="D109"/>
  <c r="D103" s="1"/>
  <c r="D77"/>
  <c r="D64"/>
  <c r="D53"/>
  <c r="D52" s="1"/>
  <c r="D49"/>
  <c r="D46"/>
  <c r="D45"/>
  <c r="D39" s="1"/>
  <c r="D33"/>
  <c r="D24"/>
  <c r="D13"/>
  <c r="D12"/>
  <c r="D7"/>
  <c r="D6"/>
  <c r="E110"/>
  <c r="E85"/>
  <c r="C124"/>
  <c r="C122" s="1"/>
  <c r="C113"/>
  <c r="C109" s="1"/>
  <c r="C103" s="1"/>
  <c r="C46"/>
  <c r="C45" s="1"/>
  <c r="C39" s="1"/>
  <c r="C33"/>
  <c r="C7"/>
  <c r="E7" s="1"/>
  <c r="E125"/>
  <c r="C77"/>
  <c r="E77" s="1"/>
  <c r="E126"/>
  <c r="E121"/>
  <c r="E120"/>
  <c r="E119"/>
  <c r="E118"/>
  <c r="E114"/>
  <c r="E113"/>
  <c r="E84"/>
  <c r="E82"/>
  <c r="E81"/>
  <c r="E78"/>
  <c r="C13"/>
  <c r="C12" s="1"/>
  <c r="C24"/>
  <c r="E24" s="1"/>
  <c r="C64"/>
  <c r="C53" s="1"/>
  <c r="C52" s="1"/>
  <c r="E69"/>
  <c r="E66"/>
  <c r="E65"/>
  <c r="E50"/>
  <c r="E49"/>
  <c r="E47"/>
  <c r="E27"/>
  <c r="E19"/>
  <c r="E18"/>
  <c r="E17"/>
  <c r="E16"/>
  <c r="E15"/>
  <c r="E14"/>
  <c r="E10"/>
  <c r="C45" i="2" l="1"/>
  <c r="C39" s="1"/>
  <c r="C32" s="1"/>
  <c r="C70" s="1"/>
  <c r="C87"/>
  <c r="F124"/>
  <c r="C127"/>
  <c r="E113"/>
  <c r="F113"/>
  <c r="F122"/>
  <c r="E122"/>
  <c r="E39"/>
  <c r="E12"/>
  <c r="E52"/>
  <c r="E13"/>
  <c r="E53"/>
  <c r="E77"/>
  <c r="E109"/>
  <c r="E124"/>
  <c r="E46" i="1"/>
  <c r="E109"/>
  <c r="D122"/>
  <c r="D87" s="1"/>
  <c r="D127" s="1"/>
  <c r="E124"/>
  <c r="E64"/>
  <c r="E13"/>
  <c r="D32"/>
  <c r="D70" s="1"/>
  <c r="E103"/>
  <c r="C87"/>
  <c r="C32"/>
  <c r="E52"/>
  <c r="C6"/>
  <c r="E12"/>
  <c r="E45"/>
  <c r="E53"/>
  <c r="E45" i="2" l="1"/>
  <c r="F32"/>
  <c r="E32"/>
  <c r="F39"/>
  <c r="F109"/>
  <c r="F6"/>
  <c r="F70"/>
  <c r="E70"/>
  <c r="E6"/>
  <c r="E122" i="1"/>
  <c r="C70"/>
  <c r="E6"/>
  <c r="E39"/>
  <c r="C127"/>
  <c r="E127" s="1"/>
  <c r="E87"/>
  <c r="E32"/>
  <c r="F103" i="2" l="1"/>
  <c r="E103"/>
  <c r="E70" i="1"/>
  <c r="F87" i="2" l="1"/>
  <c r="E87"/>
  <c r="F127" l="1"/>
  <c r="E127"/>
</calcChain>
</file>

<file path=xl/sharedStrings.xml><?xml version="1.0" encoding="utf-8"?>
<sst xmlns="http://schemas.openxmlformats.org/spreadsheetml/2006/main" count="315" uniqueCount="125">
  <si>
    <t xml:space="preserve"> Pozycja</t>
  </si>
  <si>
    <t>Wyszczególnienie</t>
  </si>
  <si>
    <t>AKTYWA</t>
  </si>
  <si>
    <t>A.</t>
  </si>
  <si>
    <t>I.</t>
  </si>
  <si>
    <t>Wartości niematerialne i prawne</t>
  </si>
  <si>
    <t>II.</t>
  </si>
  <si>
    <t>III.</t>
  </si>
  <si>
    <t>B.</t>
  </si>
  <si>
    <t>Zapasy</t>
  </si>
  <si>
    <t>Materiały</t>
  </si>
  <si>
    <t>Półprodukty i produkty w toku</t>
  </si>
  <si>
    <t>Produkty gotowe</t>
  </si>
  <si>
    <t>Towary</t>
  </si>
  <si>
    <t>IV.</t>
  </si>
  <si>
    <t>RAZEM  AKTYWA</t>
  </si>
  <si>
    <t>Pozycja</t>
  </si>
  <si>
    <t>PASYWA</t>
  </si>
  <si>
    <t>Kapitał podstawowy</t>
  </si>
  <si>
    <t>V.</t>
  </si>
  <si>
    <t>Zobowiązania długoterminowe</t>
  </si>
  <si>
    <t>Zobowiązania krótkoterminowe</t>
  </si>
  <si>
    <t>Fundusze specjalne</t>
  </si>
  <si>
    <t>RAZEM  PASYWA</t>
  </si>
  <si>
    <t xml:space="preserve"> </t>
  </si>
  <si>
    <t>Kapitał (fundusz) zapasowy</t>
  </si>
  <si>
    <t>Należności długoterminowe</t>
  </si>
  <si>
    <t>Aktywa trwałe</t>
  </si>
  <si>
    <t>Koszty zakończonych prac rozwojowych</t>
  </si>
  <si>
    <t>Wartość firmy</t>
  </si>
  <si>
    <t>Inne wartości niematerialne i prawne</t>
  </si>
  <si>
    <t>Zaliczki na wartości niematerialne i prawne</t>
  </si>
  <si>
    <t>Rzeczowe aktywa trwałe</t>
  </si>
  <si>
    <t>Środki trwałe</t>
  </si>
  <si>
    <t>a) grunty</t>
  </si>
  <si>
    <t>b) budynki, lokale i obiekty inżynierii lądowej i wodnej</t>
  </si>
  <si>
    <t>c) urządzenia techniczne i maszyny</t>
  </si>
  <si>
    <t>d) środki transportu</t>
  </si>
  <si>
    <t>e) inne środki trwałe</t>
  </si>
  <si>
    <t>Środki trwałe w budowie</t>
  </si>
  <si>
    <t>Zaliczki na środki trwałe w budowie</t>
  </si>
  <si>
    <t>Inwestycje długoterminowe</t>
  </si>
  <si>
    <t>Nieruchomości</t>
  </si>
  <si>
    <t>Długoterminowe aktywa finansowe</t>
  </si>
  <si>
    <t>Inne inwestycje długoterminowe</t>
  </si>
  <si>
    <t>Długoterminowe rozliczenia międzyokresowe</t>
  </si>
  <si>
    <t>Aktywa obrotowe</t>
  </si>
  <si>
    <t>Zaliczki na dostawy</t>
  </si>
  <si>
    <t>Należności krótkoterminowe</t>
  </si>
  <si>
    <t>Należności od jednostek powiązanych</t>
  </si>
  <si>
    <t>b) inne</t>
  </si>
  <si>
    <t>Należności od pozostałych jednostek</t>
  </si>
  <si>
    <t>b) z tytułów budżetowych</t>
  </si>
  <si>
    <t>c) inne</t>
  </si>
  <si>
    <t>d) dochodzone na drodze sądowej</t>
  </si>
  <si>
    <t>Inwestycje krótkoterminowe</t>
  </si>
  <si>
    <t>Krótkoterminowe aktywa finansowe</t>
  </si>
  <si>
    <t>a) w jednostkach powiązanych</t>
  </si>
  <si>
    <t>b) w pozostałych jednostkach</t>
  </si>
  <si>
    <t>c) środki pieniężne i inne aktywa pieniężne</t>
  </si>
  <si>
    <t>Inne inwestycje krótkoterminowe</t>
  </si>
  <si>
    <t>Krótkoterminowe rozliczenia międzyokresowe</t>
  </si>
  <si>
    <t>Kapitał (fundusz) własny</t>
  </si>
  <si>
    <t>Należne wpłayy na kapitał podstawowy (wielkość ujemna)</t>
  </si>
  <si>
    <t>Udziały (akcje) własne (wielkość ujemna)</t>
  </si>
  <si>
    <t xml:space="preserve">Kapitał z aktualizacji wyceny </t>
  </si>
  <si>
    <t>VI.</t>
  </si>
  <si>
    <t>Pozostałe kapitały (fundusze) rezerwowe</t>
  </si>
  <si>
    <t>VII.</t>
  </si>
  <si>
    <t>Zysk (strata) z lat ubiegłych</t>
  </si>
  <si>
    <t>VIII.</t>
  </si>
  <si>
    <t>Zysk (strata) netto</t>
  </si>
  <si>
    <t>IX.</t>
  </si>
  <si>
    <t>Odpisy z zysku netto w ciągu roku obrotowego (wielkość ujemna)</t>
  </si>
  <si>
    <t>Zobowiązania i rezerwy na zobowiązania</t>
  </si>
  <si>
    <t>Rezerwy na zobowiązania</t>
  </si>
  <si>
    <t>Rezerwa z tytułu odroczonego podatku dochodowego</t>
  </si>
  <si>
    <t>Rezerwa na świadczenia emerytalne i podobne</t>
  </si>
  <si>
    <t>Pozostałe rezerwy</t>
  </si>
  <si>
    <t>Wobec jecnostek powiązanych</t>
  </si>
  <si>
    <t>Wobec pozostałych jednostek</t>
  </si>
  <si>
    <t>a) kredyty i pożyczki</t>
  </si>
  <si>
    <t>b) z tytułu emisji dłużnych papierów wartościowych</t>
  </si>
  <si>
    <t>c) inne zobowiązania finansowe</t>
  </si>
  <si>
    <t>d) z tytułu dostaw i usług</t>
  </si>
  <si>
    <t>e) zaliczki otrzymane na dostawy</t>
  </si>
  <si>
    <t>f) zobowiązania wekslowe</t>
  </si>
  <si>
    <t>g) z tytułu podatków, ceł, ZUS i innych świadczeń</t>
  </si>
  <si>
    <t>h) z tytułu wynagrodzeń</t>
  </si>
  <si>
    <t>i) inne</t>
  </si>
  <si>
    <t>Rozliczenia międzyokresowe</t>
  </si>
  <si>
    <t>Ujemna wartość firmy</t>
  </si>
  <si>
    <t>Inne rozliczenia międzyokresowe</t>
  </si>
  <si>
    <t>Od jednostek powiązanych</t>
  </si>
  <si>
    <t xml:space="preserve">Od pozostałych jednostek </t>
  </si>
  <si>
    <t>Aktywa z tytułu odroczonego podatku dochodowego</t>
  </si>
  <si>
    <t xml:space="preserve">    - do 12 miesięcy</t>
  </si>
  <si>
    <t xml:space="preserve">    - powyżej 12 miesięcy </t>
  </si>
  <si>
    <t>a) z tytułu dostaw i usług, o okresie spłaty</t>
  </si>
  <si>
    <t xml:space="preserve">   - do 12 miesięcy</t>
  </si>
  <si>
    <t xml:space="preserve">   - powyżej 12 miesięcy</t>
  </si>
  <si>
    <t xml:space="preserve">   - udziały lub akcje</t>
  </si>
  <si>
    <t xml:space="preserve">   - inne papiery wartościowe</t>
  </si>
  <si>
    <t xml:space="preserve">   - udzielone pożyczki</t>
  </si>
  <si>
    <t xml:space="preserve">   - inne krótkoterminowe aktywa finansowe</t>
  </si>
  <si>
    <t xml:space="preserve">   - środki pieniężne w kasie i na rachunkach</t>
  </si>
  <si>
    <t xml:space="preserve">   - inne środki pieniężne</t>
  </si>
  <si>
    <t xml:space="preserve">   - inne aktywa pieniężne</t>
  </si>
  <si>
    <t xml:space="preserve">   - długoterminowa</t>
  </si>
  <si>
    <t xml:space="preserve">   - krótkoterminowa</t>
  </si>
  <si>
    <t xml:space="preserve">   - długoterminowe</t>
  </si>
  <si>
    <t>d) inne</t>
  </si>
  <si>
    <t>a) z tytułu dostaw i usług, o okresie wymagalności</t>
  </si>
  <si>
    <t xml:space="preserve">   - krótkoterminowe</t>
  </si>
  <si>
    <t>Rok bieżący</t>
  </si>
  <si>
    <t>Rok poprzedni</t>
  </si>
  <si>
    <t xml:space="preserve">Data sporządzenia: Szczecin, </t>
  </si>
  <si>
    <t>Wobec jednostek powiązanych</t>
  </si>
  <si>
    <t>Sporządził:                                                                                          Zatwierdził:</t>
  </si>
  <si>
    <t>Data sporządzenia: Szczecin, 16.03.2009r.</t>
  </si>
  <si>
    <t>Beata Gal</t>
  </si>
  <si>
    <t>Dyrektor Finansowy</t>
  </si>
  <si>
    <t>Główny Księgowy</t>
  </si>
  <si>
    <t>Magdalena Kotnis</t>
  </si>
  <si>
    <t>Prezes Zarządu</t>
  </si>
</sst>
</file>

<file path=xl/styles.xml><?xml version="1.0" encoding="utf-8"?>
<styleSheet xmlns="http://schemas.openxmlformats.org/spreadsheetml/2006/main">
  <numFmts count="3">
    <numFmt numFmtId="43" formatCode="_-* #,##0.00\ _z_ł_-;\-* #,##0.00\ _z_ł_-;_-* &quot;-&quot;??\ _z_ł_-;_-@_-"/>
    <numFmt numFmtId="164" formatCode="_-* #,##0.000\ _z_ł_-;\-* #,##0.000\ _z_ł_-;_-* &quot;-&quot;??\ _z_ł_-;_-@_-"/>
    <numFmt numFmtId="165" formatCode="_-* #,##0\ _z_ł_-;\-* #,##0\ _z_ł_-;_-* &quot;-&quot;??\ _z_ł_-;_-@_-"/>
  </numFmts>
  <fonts count="2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i/>
      <sz val="10"/>
      <name val="Arial CE"/>
      <family val="2"/>
      <charset val="238"/>
    </font>
    <font>
      <sz val="10"/>
      <name val="Arial CE"/>
      <family val="2"/>
      <charset val="238"/>
    </font>
    <font>
      <sz val="8"/>
      <name val="Arial CE"/>
      <family val="2"/>
      <charset val="238"/>
    </font>
    <font>
      <b/>
      <sz val="12"/>
      <name val="Arial CE"/>
      <family val="2"/>
      <charset val="238"/>
    </font>
    <font>
      <b/>
      <i/>
      <sz val="12"/>
      <name val="Arial CE"/>
      <family val="2"/>
      <charset val="238"/>
    </font>
    <font>
      <b/>
      <i/>
      <sz val="10"/>
      <name val="Arial CE"/>
      <family val="2"/>
      <charset val="238"/>
    </font>
    <font>
      <i/>
      <sz val="12"/>
      <name val="Arial CE"/>
      <family val="2"/>
      <charset val="238"/>
    </font>
    <font>
      <i/>
      <sz val="11"/>
      <name val="Arial CE"/>
      <family val="2"/>
      <charset val="238"/>
    </font>
    <font>
      <sz val="12"/>
      <name val="Arial CE"/>
      <family val="2"/>
      <charset val="238"/>
    </font>
    <font>
      <sz val="11"/>
      <name val="Arial CE"/>
      <family val="2"/>
      <charset val="238"/>
    </font>
    <font>
      <b/>
      <sz val="14"/>
      <name val="Arial CE"/>
      <family val="2"/>
      <charset val="238"/>
    </font>
    <font>
      <b/>
      <sz val="12"/>
      <name val="Arial CE"/>
      <charset val="238"/>
    </font>
    <font>
      <i/>
      <sz val="12"/>
      <name val="Arial CE"/>
      <charset val="238"/>
    </font>
    <font>
      <sz val="12"/>
      <name val="Arial CE"/>
      <charset val="238"/>
    </font>
    <font>
      <b/>
      <i/>
      <sz val="12"/>
      <name val="Arial CE"/>
      <charset val="238"/>
    </font>
    <font>
      <sz val="9"/>
      <name val="Arial CE"/>
      <charset val="238"/>
    </font>
    <font>
      <i/>
      <sz val="10"/>
      <name val="Arial CE"/>
      <charset val="238"/>
    </font>
    <font>
      <i/>
      <sz val="11"/>
      <name val="Arial CE"/>
      <charset val="23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7" fillId="0" borderId="3" xfId="0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 shrinkToFi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8" fillId="0" borderId="0" xfId="0" applyFont="1"/>
    <xf numFmtId="0" fontId="3" fillId="0" borderId="11" xfId="0" applyFont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43" fontId="0" fillId="0" borderId="0" xfId="1" applyFont="1"/>
    <xf numFmtId="43" fontId="8" fillId="0" borderId="0" xfId="1" applyFont="1"/>
    <xf numFmtId="0" fontId="0" fillId="0" borderId="0" xfId="0" applyFill="1"/>
    <xf numFmtId="0" fontId="0" fillId="0" borderId="6" xfId="0" applyFill="1" applyBorder="1" applyAlignment="1">
      <alignment horizontal="center" vertical="center"/>
    </xf>
    <xf numFmtId="4" fontId="6" fillId="0" borderId="2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0" fontId="0" fillId="0" borderId="8" xfId="0" applyFill="1" applyBorder="1" applyAlignment="1">
      <alignment horizontal="center" vertical="center"/>
    </xf>
    <xf numFmtId="4" fontId="0" fillId="0" borderId="0" xfId="0" applyNumberFormat="1" applyFill="1"/>
    <xf numFmtId="4" fontId="0" fillId="0" borderId="0" xfId="0" applyNumberFormat="1" applyBorder="1"/>
    <xf numFmtId="0" fontId="2" fillId="0" borderId="0" xfId="0" applyFont="1" applyFill="1" applyBorder="1" applyAlignment="1">
      <alignment horizontal="center" vertical="center" shrinkToFit="1"/>
    </xf>
    <xf numFmtId="0" fontId="0" fillId="0" borderId="0" xfId="0" applyBorder="1"/>
    <xf numFmtId="0" fontId="8" fillId="0" borderId="0" xfId="0" applyFont="1" applyBorder="1"/>
    <xf numFmtId="0" fontId="0" fillId="0" borderId="15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right" vertical="center"/>
    </xf>
    <xf numFmtId="0" fontId="7" fillId="0" borderId="2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right" vertical="center"/>
    </xf>
    <xf numFmtId="0" fontId="11" fillId="0" borderId="2" xfId="0" applyFont="1" applyBorder="1" applyAlignment="1">
      <alignment vertical="center"/>
    </xf>
    <xf numFmtId="0" fontId="11" fillId="0" borderId="2" xfId="0" applyFont="1" applyBorder="1" applyAlignment="1">
      <alignment vertical="center" shrinkToFit="1"/>
    </xf>
    <xf numFmtId="0" fontId="7" fillId="0" borderId="2" xfId="0" applyFont="1" applyBorder="1" applyAlignment="1">
      <alignment vertical="center" shrinkToFit="1"/>
    </xf>
    <xf numFmtId="0" fontId="9" fillId="0" borderId="2" xfId="0" applyFont="1" applyBorder="1" applyAlignment="1">
      <alignment vertical="center" shrinkToFit="1"/>
    </xf>
    <xf numFmtId="0" fontId="7" fillId="0" borderId="10" xfId="0" applyFont="1" applyBorder="1" applyAlignment="1">
      <alignment vertical="center" shrinkToFit="1"/>
    </xf>
    <xf numFmtId="0" fontId="12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7" fillId="0" borderId="9" xfId="0" applyFont="1" applyBorder="1" applyAlignment="1">
      <alignment vertical="center"/>
    </xf>
    <xf numFmtId="0" fontId="7" fillId="0" borderId="2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11" fillId="0" borderId="0" xfId="0" applyFont="1" applyBorder="1" applyAlignment="1">
      <alignment vertical="center"/>
    </xf>
    <xf numFmtId="0" fontId="11" fillId="0" borderId="2" xfId="0" applyFont="1" applyFill="1" applyBorder="1" applyAlignment="1">
      <alignment vertical="center"/>
    </xf>
    <xf numFmtId="0" fontId="7" fillId="0" borderId="10" xfId="0" applyFont="1" applyBorder="1" applyAlignment="1">
      <alignment vertical="center" wrapText="1" shrinkToFit="1"/>
    </xf>
    <xf numFmtId="0" fontId="9" fillId="0" borderId="2" xfId="0" applyFont="1" applyBorder="1" applyAlignment="1">
      <alignment vertical="center" wrapText="1" shrinkToFit="1"/>
    </xf>
    <xf numFmtId="0" fontId="9" fillId="0" borderId="10" xfId="0" applyFont="1" applyBorder="1" applyAlignment="1">
      <alignment vertical="center" wrapText="1" shrinkToFit="1"/>
    </xf>
    <xf numFmtId="0" fontId="11" fillId="0" borderId="2" xfId="0" applyFont="1" applyBorder="1" applyAlignment="1">
      <alignment vertical="center" wrapText="1" shrinkToFit="1"/>
    </xf>
    <xf numFmtId="0" fontId="11" fillId="0" borderId="12" xfId="0" applyFont="1" applyBorder="1" applyAlignment="1">
      <alignment vertical="center" wrapText="1" shrinkToFit="1"/>
    </xf>
    <xf numFmtId="0" fontId="10" fillId="0" borderId="9" xfId="0" applyFont="1" applyBorder="1" applyAlignment="1">
      <alignment horizontal="right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4" fontId="14" fillId="0" borderId="2" xfId="0" applyNumberFormat="1" applyFont="1" applyFill="1" applyBorder="1" applyAlignment="1">
      <alignment horizontal="right" vertical="center"/>
    </xf>
    <xf numFmtId="4" fontId="14" fillId="0" borderId="13" xfId="0" applyNumberFormat="1" applyFont="1" applyFill="1" applyBorder="1" applyAlignment="1">
      <alignment horizontal="right" vertical="center"/>
    </xf>
    <xf numFmtId="4" fontId="15" fillId="0" borderId="2" xfId="0" applyNumberFormat="1" applyFont="1" applyFill="1" applyBorder="1" applyAlignment="1">
      <alignment horizontal="right" vertical="center"/>
    </xf>
    <xf numFmtId="4" fontId="15" fillId="0" borderId="13" xfId="0" applyNumberFormat="1" applyFont="1" applyFill="1" applyBorder="1" applyAlignment="1">
      <alignment horizontal="right" vertical="center"/>
    </xf>
    <xf numFmtId="4" fontId="16" fillId="0" borderId="2" xfId="0" applyNumberFormat="1" applyFont="1" applyFill="1" applyBorder="1" applyAlignment="1">
      <alignment horizontal="right" vertical="center"/>
    </xf>
    <xf numFmtId="4" fontId="16" fillId="0" borderId="13" xfId="0" applyNumberFormat="1" applyFont="1" applyFill="1" applyBorder="1" applyAlignment="1">
      <alignment horizontal="right" vertical="center"/>
    </xf>
    <xf numFmtId="4" fontId="14" fillId="0" borderId="10" xfId="0" applyNumberFormat="1" applyFont="1" applyFill="1" applyBorder="1" applyAlignment="1">
      <alignment horizontal="right" vertical="center"/>
    </xf>
    <xf numFmtId="4" fontId="14" fillId="0" borderId="17" xfId="0" applyNumberFormat="1" applyFont="1" applyFill="1" applyBorder="1" applyAlignment="1">
      <alignment horizontal="right" vertical="center"/>
    </xf>
    <xf numFmtId="4" fontId="17" fillId="0" borderId="2" xfId="0" applyNumberFormat="1" applyFont="1" applyFill="1" applyBorder="1" applyAlignment="1">
      <alignment horizontal="right" vertical="center"/>
    </xf>
    <xf numFmtId="4" fontId="17" fillId="0" borderId="13" xfId="0" applyNumberFormat="1" applyFont="1" applyFill="1" applyBorder="1" applyAlignment="1">
      <alignment horizontal="right" vertical="center"/>
    </xf>
    <xf numFmtId="4" fontId="16" fillId="0" borderId="12" xfId="0" applyNumberFormat="1" applyFont="1" applyFill="1" applyBorder="1" applyAlignment="1">
      <alignment horizontal="right" vertical="center"/>
    </xf>
    <xf numFmtId="4" fontId="16" fillId="0" borderId="18" xfId="0" applyNumberFormat="1" applyFont="1" applyFill="1" applyBorder="1" applyAlignment="1">
      <alignment horizontal="right" vertical="center"/>
    </xf>
    <xf numFmtId="0" fontId="14" fillId="0" borderId="4" xfId="0" applyFont="1" applyBorder="1" applyAlignment="1">
      <alignment vertical="center"/>
    </xf>
    <xf numFmtId="4" fontId="14" fillId="0" borderId="4" xfId="0" applyNumberFormat="1" applyFont="1" applyFill="1" applyBorder="1" applyAlignment="1">
      <alignment horizontal="right" vertical="center"/>
    </xf>
    <xf numFmtId="4" fontId="14" fillId="0" borderId="14" xfId="0" applyNumberFormat="1" applyFont="1" applyFill="1" applyBorder="1" applyAlignment="1">
      <alignment horizontal="right" vertical="center"/>
    </xf>
    <xf numFmtId="43" fontId="0" fillId="0" borderId="19" xfId="1" applyFont="1" applyBorder="1"/>
    <xf numFmtId="43" fontId="0" fillId="0" borderId="2" xfId="1" applyFont="1" applyBorder="1"/>
    <xf numFmtId="165" fontId="0" fillId="0" borderId="2" xfId="1" applyNumberFormat="1" applyFont="1" applyBorder="1" applyAlignment="1">
      <alignment horizontal="center"/>
    </xf>
    <xf numFmtId="165" fontId="0" fillId="0" borderId="2" xfId="1" applyNumberFormat="1" applyFont="1" applyBorder="1" applyAlignment="1">
      <alignment horizontal="center" vertical="center"/>
    </xf>
    <xf numFmtId="164" fontId="0" fillId="0" borderId="19" xfId="1" applyNumberFormat="1" applyFont="1" applyBorder="1"/>
    <xf numFmtId="43" fontId="8" fillId="0" borderId="19" xfId="1" applyFont="1" applyBorder="1"/>
    <xf numFmtId="43" fontId="0" fillId="0" borderId="19" xfId="1" applyNumberFormat="1" applyFont="1" applyBorder="1"/>
    <xf numFmtId="43" fontId="18" fillId="0" borderId="19" xfId="1" applyNumberFormat="1" applyFont="1" applyBorder="1"/>
    <xf numFmtId="43" fontId="18" fillId="0" borderId="6" xfId="1" applyNumberFormat="1" applyFont="1" applyBorder="1"/>
    <xf numFmtId="43" fontId="18" fillId="0" borderId="19" xfId="1" applyFont="1" applyBorder="1"/>
    <xf numFmtId="43" fontId="18" fillId="0" borderId="6" xfId="1" applyFont="1" applyBorder="1"/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</cellXfs>
  <cellStyles count="2">
    <cellStyle name="Dziesiętny" xfId="1" builtinId="3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35"/>
  <sheetViews>
    <sheetView tabSelected="1" topLeftCell="A112" zoomScaleNormal="100" workbookViewId="0">
      <selection activeCell="D132" sqref="D132"/>
    </sheetView>
  </sheetViews>
  <sheetFormatPr defaultRowHeight="12.75"/>
  <cols>
    <col min="1" max="1" width="6.140625" customWidth="1"/>
    <col min="2" max="2" width="46.5703125" customWidth="1"/>
    <col min="3" max="3" width="27.140625" style="21" customWidth="1"/>
    <col min="4" max="4" width="28" customWidth="1"/>
    <col min="5" max="5" width="12.7109375" hidden="1" customWidth="1"/>
    <col min="6" max="7" width="15" style="19" bestFit="1" customWidth="1"/>
  </cols>
  <sheetData>
    <row r="1" spans="1:5" ht="24.75" customHeight="1"/>
    <row r="2" spans="1:5" ht="13.5" thickBot="1"/>
    <row r="3" spans="1:5" ht="24" customHeight="1" thickBot="1">
      <c r="A3" s="9" t="s">
        <v>0</v>
      </c>
      <c r="B3" s="60" t="s">
        <v>1</v>
      </c>
      <c r="C3" s="58" t="s">
        <v>114</v>
      </c>
      <c r="D3" s="59" t="s">
        <v>115</v>
      </c>
      <c r="E3" s="28"/>
    </row>
    <row r="4" spans="1:5" ht="12.75" customHeight="1">
      <c r="A4" s="7">
        <v>1</v>
      </c>
      <c r="B4" s="8">
        <v>2</v>
      </c>
      <c r="C4" s="22">
        <v>3</v>
      </c>
      <c r="D4" s="31">
        <v>4</v>
      </c>
      <c r="E4" s="29"/>
    </row>
    <row r="5" spans="1:5" ht="18" customHeight="1">
      <c r="A5" s="90" t="s">
        <v>2</v>
      </c>
      <c r="B5" s="91"/>
      <c r="C5" s="91"/>
      <c r="D5" s="92"/>
      <c r="E5" s="29"/>
    </row>
    <row r="6" spans="1:5" ht="18" customHeight="1">
      <c r="A6" s="2" t="s">
        <v>3</v>
      </c>
      <c r="B6" s="3" t="s">
        <v>27</v>
      </c>
      <c r="C6" s="23">
        <f>C7+C12+C21+C24+C29</f>
        <v>1620609.9999999998</v>
      </c>
      <c r="D6" s="34">
        <f>D7+D12+D21+D24+D29</f>
        <v>1741166.3999999997</v>
      </c>
      <c r="E6" s="27">
        <f>C6-D6</f>
        <v>-120556.39999999991</v>
      </c>
    </row>
    <row r="7" spans="1:5" ht="18" customHeight="1">
      <c r="A7" s="13" t="s">
        <v>4</v>
      </c>
      <c r="B7" s="35" t="s">
        <v>5</v>
      </c>
      <c r="C7" s="64">
        <f>C10</f>
        <v>7494.41</v>
      </c>
      <c r="D7" s="65">
        <f>D10</f>
        <v>20024.43</v>
      </c>
      <c r="E7" s="27">
        <f>C7-D7</f>
        <v>-12530.02</v>
      </c>
    </row>
    <row r="8" spans="1:5" ht="18" customHeight="1">
      <c r="A8" s="37">
        <v>1</v>
      </c>
      <c r="B8" s="36" t="s">
        <v>28</v>
      </c>
      <c r="C8" s="66"/>
      <c r="D8" s="67"/>
      <c r="E8" s="29"/>
    </row>
    <row r="9" spans="1:5" ht="18" customHeight="1">
      <c r="A9" s="37">
        <v>2</v>
      </c>
      <c r="B9" s="36" t="s">
        <v>29</v>
      </c>
      <c r="C9" s="66"/>
      <c r="D9" s="67"/>
      <c r="E9" s="29"/>
    </row>
    <row r="10" spans="1:5" ht="18" customHeight="1">
      <c r="A10" s="37">
        <v>3</v>
      </c>
      <c r="B10" s="36" t="s">
        <v>30</v>
      </c>
      <c r="C10" s="66">
        <v>7494.41</v>
      </c>
      <c r="D10" s="67">
        <v>20024.43</v>
      </c>
      <c r="E10" s="27">
        <f>C10-D10</f>
        <v>-12530.02</v>
      </c>
    </row>
    <row r="11" spans="1:5" ht="18" customHeight="1">
      <c r="A11" s="38">
        <v>4</v>
      </c>
      <c r="B11" s="36" t="s">
        <v>31</v>
      </c>
      <c r="C11" s="66"/>
      <c r="D11" s="67"/>
      <c r="E11" s="29"/>
    </row>
    <row r="12" spans="1:5" ht="18" customHeight="1">
      <c r="A12" s="13" t="s">
        <v>6</v>
      </c>
      <c r="B12" s="35" t="s">
        <v>32</v>
      </c>
      <c r="C12" s="65">
        <f>C13+C19</f>
        <v>1593115.5899999999</v>
      </c>
      <c r="D12" s="65">
        <f>D13+D19</f>
        <v>1701141.9699999997</v>
      </c>
      <c r="E12" s="27">
        <f t="shared" ref="E12:E19" si="0">C12-D12</f>
        <v>-108026.37999999989</v>
      </c>
    </row>
    <row r="13" spans="1:5" ht="18" customHeight="1">
      <c r="A13" s="37">
        <v>1</v>
      </c>
      <c r="B13" s="36" t="s">
        <v>33</v>
      </c>
      <c r="C13" s="66">
        <f>SUM(C14:C18)</f>
        <v>1593115.5899999999</v>
      </c>
      <c r="D13" s="67">
        <f>SUM(D14:D18)</f>
        <v>1701141.9699999997</v>
      </c>
      <c r="E13" s="27">
        <f t="shared" si="0"/>
        <v>-108026.37999999989</v>
      </c>
    </row>
    <row r="14" spans="1:5" ht="18" customHeight="1">
      <c r="A14" s="44"/>
      <c r="B14" s="39" t="s">
        <v>34</v>
      </c>
      <c r="C14" s="68">
        <v>765540.84</v>
      </c>
      <c r="D14" s="69">
        <v>788845.7</v>
      </c>
      <c r="E14" s="27">
        <f t="shared" si="0"/>
        <v>-23304.859999999986</v>
      </c>
    </row>
    <row r="15" spans="1:5" ht="18" customHeight="1">
      <c r="A15" s="44"/>
      <c r="B15" s="40" t="s">
        <v>35</v>
      </c>
      <c r="C15" s="68">
        <v>755182.07</v>
      </c>
      <c r="D15" s="69">
        <v>788211.47</v>
      </c>
      <c r="E15" s="27">
        <f t="shared" si="0"/>
        <v>-33029.400000000023</v>
      </c>
    </row>
    <row r="16" spans="1:5" ht="18" customHeight="1">
      <c r="A16" s="44"/>
      <c r="B16" s="39" t="s">
        <v>36</v>
      </c>
      <c r="C16" s="68">
        <v>36766.47</v>
      </c>
      <c r="D16" s="69">
        <v>64881.14</v>
      </c>
      <c r="E16" s="27">
        <f t="shared" si="0"/>
        <v>-28114.67</v>
      </c>
    </row>
    <row r="17" spans="1:5" ht="18" customHeight="1">
      <c r="A17" s="44"/>
      <c r="B17" s="39" t="s">
        <v>37</v>
      </c>
      <c r="C17" s="68">
        <v>0</v>
      </c>
      <c r="D17" s="69">
        <v>8138.52</v>
      </c>
      <c r="E17" s="27">
        <f t="shared" si="0"/>
        <v>-8138.52</v>
      </c>
    </row>
    <row r="18" spans="1:5" ht="18" customHeight="1">
      <c r="A18" s="44"/>
      <c r="B18" s="39" t="s">
        <v>38</v>
      </c>
      <c r="C18" s="68">
        <v>35626.21</v>
      </c>
      <c r="D18" s="69">
        <v>51065.14</v>
      </c>
      <c r="E18" s="27">
        <f t="shared" si="0"/>
        <v>-15438.93</v>
      </c>
    </row>
    <row r="19" spans="1:5" ht="18" customHeight="1">
      <c r="A19" s="37">
        <v>2</v>
      </c>
      <c r="B19" s="36" t="s">
        <v>39</v>
      </c>
      <c r="C19" s="66">
        <v>0</v>
      </c>
      <c r="D19" s="67">
        <v>0</v>
      </c>
      <c r="E19" s="27">
        <f t="shared" si="0"/>
        <v>0</v>
      </c>
    </row>
    <row r="20" spans="1:5" ht="18" customHeight="1">
      <c r="A20" s="37">
        <v>3</v>
      </c>
      <c r="B20" s="36" t="s">
        <v>40</v>
      </c>
      <c r="C20" s="68">
        <v>0</v>
      </c>
      <c r="D20" s="69">
        <v>0</v>
      </c>
      <c r="E20" s="29"/>
    </row>
    <row r="21" spans="1:5" ht="18" customHeight="1">
      <c r="A21" s="45" t="s">
        <v>7</v>
      </c>
      <c r="B21" s="35" t="s">
        <v>26</v>
      </c>
      <c r="C21" s="64">
        <v>0</v>
      </c>
      <c r="D21" s="65">
        <v>0</v>
      </c>
      <c r="E21" s="29"/>
    </row>
    <row r="22" spans="1:5" ht="18" customHeight="1">
      <c r="A22" s="37">
        <v>1</v>
      </c>
      <c r="B22" s="36" t="s">
        <v>93</v>
      </c>
      <c r="C22" s="68">
        <v>0</v>
      </c>
      <c r="D22" s="69">
        <v>0</v>
      </c>
      <c r="E22" s="29"/>
    </row>
    <row r="23" spans="1:5" ht="18" customHeight="1">
      <c r="A23" s="38">
        <v>2</v>
      </c>
      <c r="B23" s="36" t="s">
        <v>94</v>
      </c>
      <c r="C23" s="68">
        <v>0</v>
      </c>
      <c r="D23" s="69">
        <v>0</v>
      </c>
      <c r="E23" s="29"/>
    </row>
    <row r="24" spans="1:5" ht="18" customHeight="1">
      <c r="A24" s="45" t="s">
        <v>14</v>
      </c>
      <c r="B24" s="35" t="s">
        <v>41</v>
      </c>
      <c r="C24" s="64">
        <f>C27</f>
        <v>20000</v>
      </c>
      <c r="D24" s="65">
        <f>D27</f>
        <v>20000</v>
      </c>
      <c r="E24" s="27">
        <f>C24-D24</f>
        <v>0</v>
      </c>
    </row>
    <row r="25" spans="1:5" ht="18" customHeight="1">
      <c r="A25" s="38">
        <v>1</v>
      </c>
      <c r="B25" s="36" t="s">
        <v>42</v>
      </c>
      <c r="C25" s="66"/>
      <c r="D25" s="67"/>
      <c r="E25" s="29"/>
    </row>
    <row r="26" spans="1:5" ht="18" customHeight="1">
      <c r="A26" s="38">
        <v>2</v>
      </c>
      <c r="B26" s="36" t="s">
        <v>5</v>
      </c>
      <c r="C26" s="66"/>
      <c r="D26" s="67"/>
      <c r="E26" s="29"/>
    </row>
    <row r="27" spans="1:5" ht="18" customHeight="1">
      <c r="A27" s="38">
        <v>3</v>
      </c>
      <c r="B27" s="36" t="s">
        <v>43</v>
      </c>
      <c r="C27" s="66">
        <v>20000</v>
      </c>
      <c r="D27" s="67">
        <v>20000</v>
      </c>
      <c r="E27" s="27">
        <f>C27-D27</f>
        <v>0</v>
      </c>
    </row>
    <row r="28" spans="1:5" ht="18" customHeight="1">
      <c r="A28" s="38">
        <v>4</v>
      </c>
      <c r="B28" s="36" t="s">
        <v>44</v>
      </c>
      <c r="C28" s="66"/>
      <c r="D28" s="67"/>
      <c r="E28" s="29"/>
    </row>
    <row r="29" spans="1:5" ht="18" customHeight="1">
      <c r="A29" s="45" t="s">
        <v>19</v>
      </c>
      <c r="B29" s="41" t="s">
        <v>45</v>
      </c>
      <c r="C29" s="64">
        <v>0</v>
      </c>
      <c r="D29" s="65">
        <v>0</v>
      </c>
      <c r="E29" s="29"/>
    </row>
    <row r="30" spans="1:5" ht="18" customHeight="1">
      <c r="A30" s="38">
        <v>1</v>
      </c>
      <c r="B30" s="42" t="s">
        <v>95</v>
      </c>
      <c r="C30" s="66">
        <v>0</v>
      </c>
      <c r="D30" s="67">
        <v>0</v>
      </c>
      <c r="E30" s="29"/>
    </row>
    <row r="31" spans="1:5" ht="18" customHeight="1">
      <c r="A31" s="38">
        <v>2</v>
      </c>
      <c r="B31" s="42" t="s">
        <v>92</v>
      </c>
      <c r="C31" s="66">
        <v>0</v>
      </c>
      <c r="D31" s="67">
        <v>0</v>
      </c>
      <c r="E31" s="29"/>
    </row>
    <row r="32" spans="1:5" ht="18" customHeight="1">
      <c r="A32" s="2" t="s">
        <v>8</v>
      </c>
      <c r="B32" s="3" t="s">
        <v>46</v>
      </c>
      <c r="C32" s="23">
        <f>C33+C39+C52+C69</f>
        <v>4578671.0200000005</v>
      </c>
      <c r="D32" s="34">
        <f>D33+D39+D52+D69</f>
        <v>2309026.56</v>
      </c>
      <c r="E32" s="27">
        <f>C32-D32</f>
        <v>2269644.4600000004</v>
      </c>
    </row>
    <row r="33" spans="1:5" ht="18" customHeight="1">
      <c r="A33" s="45" t="s">
        <v>4</v>
      </c>
      <c r="B33" s="35" t="s">
        <v>9</v>
      </c>
      <c r="C33" s="64">
        <f>C34+C35+C36+C37+C38</f>
        <v>2850</v>
      </c>
      <c r="D33" s="65">
        <f>D34+D35+D36+D37+D38</f>
        <v>0</v>
      </c>
      <c r="E33" s="29"/>
    </row>
    <row r="34" spans="1:5" ht="18" customHeight="1">
      <c r="A34" s="37">
        <v>1</v>
      </c>
      <c r="B34" s="36" t="s">
        <v>10</v>
      </c>
      <c r="C34" s="66"/>
      <c r="D34" s="67"/>
      <c r="E34" s="29"/>
    </row>
    <row r="35" spans="1:5" ht="18" customHeight="1">
      <c r="A35" s="37">
        <v>2</v>
      </c>
      <c r="B35" s="36" t="s">
        <v>11</v>
      </c>
      <c r="C35" s="66"/>
      <c r="D35" s="67"/>
      <c r="E35" s="29"/>
    </row>
    <row r="36" spans="1:5" ht="18" customHeight="1">
      <c r="A36" s="37">
        <v>3</v>
      </c>
      <c r="B36" s="36" t="s">
        <v>12</v>
      </c>
      <c r="C36" s="66"/>
      <c r="D36" s="67"/>
      <c r="E36" s="29"/>
    </row>
    <row r="37" spans="1:5" ht="18" customHeight="1">
      <c r="A37" s="37">
        <v>4</v>
      </c>
      <c r="B37" s="36" t="s">
        <v>13</v>
      </c>
      <c r="C37" s="66"/>
      <c r="D37" s="67"/>
      <c r="E37" s="29"/>
    </row>
    <row r="38" spans="1:5" ht="18" customHeight="1">
      <c r="A38" s="37">
        <v>5</v>
      </c>
      <c r="B38" s="36" t="s">
        <v>47</v>
      </c>
      <c r="C38" s="66">
        <v>2850</v>
      </c>
      <c r="D38" s="67"/>
      <c r="E38" s="29"/>
    </row>
    <row r="39" spans="1:5" ht="18" customHeight="1">
      <c r="A39" s="45" t="s">
        <v>6</v>
      </c>
      <c r="B39" s="35" t="s">
        <v>48</v>
      </c>
      <c r="C39" s="64">
        <f>C45</f>
        <v>1209048.2200000002</v>
      </c>
      <c r="D39" s="65">
        <f>D45</f>
        <v>1252309.1000000001</v>
      </c>
      <c r="E39" s="27">
        <f>C39-D39</f>
        <v>-43260.879999999888</v>
      </c>
    </row>
    <row r="40" spans="1:5" ht="18" customHeight="1">
      <c r="A40" s="37">
        <v>1</v>
      </c>
      <c r="B40" s="36" t="s">
        <v>49</v>
      </c>
      <c r="C40" s="66">
        <v>0</v>
      </c>
      <c r="D40" s="67">
        <v>0</v>
      </c>
      <c r="E40" s="29"/>
    </row>
    <row r="41" spans="1:5" ht="18" customHeight="1">
      <c r="A41" s="5"/>
      <c r="B41" s="39" t="s">
        <v>98</v>
      </c>
      <c r="C41" s="68">
        <v>0</v>
      </c>
      <c r="D41" s="69">
        <v>0</v>
      </c>
      <c r="E41" s="29"/>
    </row>
    <row r="42" spans="1:5" ht="18" customHeight="1">
      <c r="A42" s="5"/>
      <c r="B42" s="39" t="s">
        <v>96</v>
      </c>
      <c r="C42" s="68"/>
      <c r="D42" s="69"/>
      <c r="E42" s="29"/>
    </row>
    <row r="43" spans="1:5" ht="18" customHeight="1">
      <c r="A43" s="5"/>
      <c r="B43" s="39" t="s">
        <v>97</v>
      </c>
      <c r="C43" s="68"/>
      <c r="D43" s="69"/>
      <c r="E43" s="29"/>
    </row>
    <row r="44" spans="1:5" ht="18" customHeight="1">
      <c r="A44" s="5"/>
      <c r="B44" s="39" t="s">
        <v>50</v>
      </c>
      <c r="C44" s="68">
        <v>0</v>
      </c>
      <c r="D44" s="69">
        <v>0</v>
      </c>
      <c r="E44" s="29"/>
    </row>
    <row r="45" spans="1:5" ht="18" customHeight="1">
      <c r="A45" s="37">
        <v>2</v>
      </c>
      <c r="B45" s="36" t="s">
        <v>51</v>
      </c>
      <c r="C45" s="66">
        <f>C46+C49+C50</f>
        <v>1209048.2200000002</v>
      </c>
      <c r="D45" s="67">
        <f>D46+D49+D50</f>
        <v>1252309.1000000001</v>
      </c>
      <c r="E45" s="27">
        <f t="shared" ref="E45:E53" si="1">C45-D45</f>
        <v>-43260.879999999888</v>
      </c>
    </row>
    <row r="46" spans="1:5" ht="18" customHeight="1">
      <c r="A46" s="5"/>
      <c r="B46" s="39" t="s">
        <v>98</v>
      </c>
      <c r="C46" s="68">
        <f>C47</f>
        <v>1135319.3400000001</v>
      </c>
      <c r="D46" s="69">
        <f>D47</f>
        <v>638992.57999999996</v>
      </c>
      <c r="E46" s="27">
        <f t="shared" si="1"/>
        <v>496326.76000000013</v>
      </c>
    </row>
    <row r="47" spans="1:5" ht="18" customHeight="1">
      <c r="A47" s="5"/>
      <c r="B47" s="39" t="s">
        <v>99</v>
      </c>
      <c r="C47" s="68">
        <v>1135319.3400000001</v>
      </c>
      <c r="D47" s="69">
        <v>638992.57999999996</v>
      </c>
      <c r="E47" s="27">
        <f t="shared" si="1"/>
        <v>496326.76000000013</v>
      </c>
    </row>
    <row r="48" spans="1:5" ht="18" customHeight="1">
      <c r="A48" s="5"/>
      <c r="B48" s="39" t="s">
        <v>100</v>
      </c>
      <c r="C48" s="68"/>
      <c r="D48" s="69"/>
      <c r="E48" s="29"/>
    </row>
    <row r="49" spans="1:5" ht="18" customHeight="1">
      <c r="A49" s="5"/>
      <c r="B49" s="39" t="s">
        <v>52</v>
      </c>
      <c r="C49" s="68">
        <f>29881.81-7601</f>
        <v>22280.81</v>
      </c>
      <c r="D49" s="69">
        <f>2505.03+24277</f>
        <v>26782.03</v>
      </c>
      <c r="E49" s="27">
        <f t="shared" si="1"/>
        <v>-4501.2199999999975</v>
      </c>
    </row>
    <row r="50" spans="1:5" ht="18" customHeight="1">
      <c r="A50" s="5"/>
      <c r="B50" s="39" t="s">
        <v>53</v>
      </c>
      <c r="C50" s="68">
        <f>43847.07+7601</f>
        <v>51448.07</v>
      </c>
      <c r="D50" s="69">
        <v>586534.49</v>
      </c>
      <c r="E50" s="27">
        <f t="shared" si="1"/>
        <v>-535086.42000000004</v>
      </c>
    </row>
    <row r="51" spans="1:5" ht="18" customHeight="1">
      <c r="A51" s="5"/>
      <c r="B51" s="39" t="s">
        <v>54</v>
      </c>
      <c r="C51" s="68">
        <v>0</v>
      </c>
      <c r="D51" s="69">
        <v>0</v>
      </c>
      <c r="E51" s="27"/>
    </row>
    <row r="52" spans="1:5" ht="18" customHeight="1">
      <c r="A52" s="46" t="s">
        <v>7</v>
      </c>
      <c r="B52" s="35" t="s">
        <v>55</v>
      </c>
      <c r="C52" s="64">
        <f>C53</f>
        <v>3189049.11</v>
      </c>
      <c r="D52" s="65">
        <f>D53</f>
        <v>377414.03</v>
      </c>
      <c r="E52" s="27">
        <f t="shared" si="1"/>
        <v>2811635.08</v>
      </c>
    </row>
    <row r="53" spans="1:5" ht="18" customHeight="1">
      <c r="A53" s="38">
        <v>1</v>
      </c>
      <c r="B53" s="36" t="s">
        <v>56</v>
      </c>
      <c r="C53" s="66">
        <f>C64</f>
        <v>3189049.11</v>
      </c>
      <c r="D53" s="67">
        <f>D64</f>
        <v>377414.03</v>
      </c>
      <c r="E53" s="27">
        <f t="shared" si="1"/>
        <v>2811635.08</v>
      </c>
    </row>
    <row r="54" spans="1:5" ht="18" customHeight="1">
      <c r="A54" s="15"/>
      <c r="B54" s="39" t="s">
        <v>57</v>
      </c>
      <c r="C54" s="68">
        <v>0</v>
      </c>
      <c r="D54" s="69">
        <v>0</v>
      </c>
      <c r="E54" s="29"/>
    </row>
    <row r="55" spans="1:5" ht="18" customHeight="1">
      <c r="A55" s="15"/>
      <c r="B55" s="39" t="s">
        <v>101</v>
      </c>
      <c r="C55" s="68"/>
      <c r="D55" s="69"/>
      <c r="E55" s="29"/>
    </row>
    <row r="56" spans="1:5" ht="18" customHeight="1">
      <c r="A56" s="15"/>
      <c r="B56" s="39" t="s">
        <v>102</v>
      </c>
      <c r="C56" s="68"/>
      <c r="D56" s="69"/>
      <c r="E56" s="29"/>
    </row>
    <row r="57" spans="1:5" ht="18" customHeight="1">
      <c r="A57" s="15"/>
      <c r="B57" s="39" t="s">
        <v>103</v>
      </c>
      <c r="C57" s="68"/>
      <c r="D57" s="69"/>
      <c r="E57" s="29"/>
    </row>
    <row r="58" spans="1:5" ht="18" customHeight="1">
      <c r="A58" s="15"/>
      <c r="B58" s="39" t="s">
        <v>104</v>
      </c>
      <c r="C58" s="68"/>
      <c r="D58" s="69"/>
      <c r="E58" s="29"/>
    </row>
    <row r="59" spans="1:5" ht="18" customHeight="1">
      <c r="A59" s="14"/>
      <c r="B59" s="39" t="s">
        <v>58</v>
      </c>
      <c r="C59" s="68">
        <v>0</v>
      </c>
      <c r="D59" s="69">
        <v>0</v>
      </c>
      <c r="E59" s="29"/>
    </row>
    <row r="60" spans="1:5" ht="18" customHeight="1">
      <c r="A60" s="14"/>
      <c r="B60" s="39" t="s">
        <v>101</v>
      </c>
      <c r="C60" s="68"/>
      <c r="D60" s="69"/>
      <c r="E60" s="29"/>
    </row>
    <row r="61" spans="1:5" ht="18" customHeight="1">
      <c r="A61" s="14"/>
      <c r="B61" s="39" t="s">
        <v>102</v>
      </c>
      <c r="C61" s="68"/>
      <c r="D61" s="69"/>
      <c r="E61" s="29"/>
    </row>
    <row r="62" spans="1:5" ht="18" customHeight="1">
      <c r="A62" s="14"/>
      <c r="B62" s="39" t="s">
        <v>103</v>
      </c>
      <c r="C62" s="68"/>
      <c r="D62" s="69"/>
      <c r="E62" s="29"/>
    </row>
    <row r="63" spans="1:5" ht="18" customHeight="1">
      <c r="A63" s="14"/>
      <c r="B63" s="39" t="s">
        <v>104</v>
      </c>
      <c r="C63" s="68"/>
      <c r="D63" s="69"/>
      <c r="E63" s="29"/>
    </row>
    <row r="64" spans="1:5" ht="18" customHeight="1">
      <c r="A64" s="5"/>
      <c r="B64" s="39" t="s">
        <v>59</v>
      </c>
      <c r="C64" s="68">
        <f>C65+C66</f>
        <v>3189049.11</v>
      </c>
      <c r="D64" s="69">
        <f>D65+D66</f>
        <v>377414.03</v>
      </c>
      <c r="E64" s="27">
        <f>C64-D64</f>
        <v>2811635.08</v>
      </c>
    </row>
    <row r="65" spans="1:5" ht="18" customHeight="1">
      <c r="A65" s="5"/>
      <c r="B65" s="39" t="s">
        <v>105</v>
      </c>
      <c r="C65" s="68">
        <v>3189049.11</v>
      </c>
      <c r="D65" s="69">
        <v>377414.03</v>
      </c>
      <c r="E65" s="27">
        <f>C65-D65</f>
        <v>2811635.08</v>
      </c>
    </row>
    <row r="66" spans="1:5" ht="18" customHeight="1">
      <c r="A66" s="5"/>
      <c r="B66" s="39" t="s">
        <v>106</v>
      </c>
      <c r="C66" s="68">
        <v>0</v>
      </c>
      <c r="D66" s="69">
        <v>0</v>
      </c>
      <c r="E66" s="27">
        <f>C66-D66</f>
        <v>0</v>
      </c>
    </row>
    <row r="67" spans="1:5" ht="18" customHeight="1">
      <c r="A67" s="5"/>
      <c r="B67" s="39" t="s">
        <v>107</v>
      </c>
      <c r="C67" s="68"/>
      <c r="D67" s="69"/>
      <c r="E67" s="27"/>
    </row>
    <row r="68" spans="1:5" ht="18" customHeight="1">
      <c r="A68" s="37">
        <v>2</v>
      </c>
      <c r="B68" s="36" t="s">
        <v>60</v>
      </c>
      <c r="C68" s="66"/>
      <c r="D68" s="67"/>
      <c r="E68" s="29"/>
    </row>
    <row r="69" spans="1:5" ht="18" customHeight="1" thickBot="1">
      <c r="A69" s="47" t="s">
        <v>14</v>
      </c>
      <c r="B69" s="43" t="s">
        <v>61</v>
      </c>
      <c r="C69" s="70">
        <f>82873.64+94850.05</f>
        <v>177723.69</v>
      </c>
      <c r="D69" s="71">
        <v>679303.43</v>
      </c>
      <c r="E69" s="27">
        <f>C69-D69</f>
        <v>-501579.74000000005</v>
      </c>
    </row>
    <row r="70" spans="1:5" ht="18" customHeight="1" thickBot="1">
      <c r="A70" s="6"/>
      <c r="B70" s="76" t="s">
        <v>15</v>
      </c>
      <c r="C70" s="77">
        <f>C6+C32</f>
        <v>6199281.0200000005</v>
      </c>
      <c r="D70" s="78">
        <f>D6+D32</f>
        <v>4050192.96</v>
      </c>
      <c r="E70" s="27">
        <f>C70-D70</f>
        <v>2149088.0600000005</v>
      </c>
    </row>
    <row r="71" spans="1:5" ht="18" customHeight="1">
      <c r="A71" s="1"/>
      <c r="B71" s="1"/>
      <c r="C71" s="24"/>
      <c r="D71" s="1"/>
      <c r="E71" s="29"/>
    </row>
    <row r="72" spans="1:5" ht="18" customHeight="1">
      <c r="A72" s="1"/>
      <c r="B72" s="1"/>
      <c r="C72" s="24"/>
      <c r="D72" s="1"/>
      <c r="E72" s="29"/>
    </row>
    <row r="73" spans="1:5" ht="12.75" customHeight="1" thickBot="1">
      <c r="A73" s="1"/>
      <c r="B73" s="1"/>
      <c r="C73" s="24"/>
      <c r="D73" s="1"/>
      <c r="E73" s="29"/>
    </row>
    <row r="74" spans="1:5" ht="21" customHeight="1" thickBot="1">
      <c r="A74" s="32" t="s">
        <v>16</v>
      </c>
      <c r="B74" s="61" t="s">
        <v>1</v>
      </c>
      <c r="C74" s="62" t="s">
        <v>114</v>
      </c>
      <c r="D74" s="63" t="s">
        <v>115</v>
      </c>
      <c r="E74" s="28"/>
    </row>
    <row r="75" spans="1:5" ht="12.75" customHeight="1">
      <c r="A75" s="10">
        <v>1</v>
      </c>
      <c r="B75" s="11">
        <v>2</v>
      </c>
      <c r="C75" s="25">
        <v>3</v>
      </c>
      <c r="D75" s="33">
        <v>4</v>
      </c>
      <c r="E75" s="29"/>
    </row>
    <row r="76" spans="1:5" ht="18" customHeight="1">
      <c r="A76" s="90" t="s">
        <v>17</v>
      </c>
      <c r="B76" s="91"/>
      <c r="C76" s="91"/>
      <c r="D76" s="92"/>
      <c r="E76" s="29"/>
    </row>
    <row r="77" spans="1:5" ht="18" customHeight="1">
      <c r="A77" s="2" t="s">
        <v>3</v>
      </c>
      <c r="B77" s="3" t="s">
        <v>62</v>
      </c>
      <c r="C77" s="23">
        <f>SUM(C78:C85)</f>
        <v>5279403.63</v>
      </c>
      <c r="D77" s="34">
        <f>SUM(D78:D85)</f>
        <v>2583423.4900000002</v>
      </c>
      <c r="E77" s="27">
        <f>C77-D77</f>
        <v>2695980.1399999997</v>
      </c>
    </row>
    <row r="78" spans="1:5" ht="18" customHeight="1">
      <c r="A78" s="45" t="s">
        <v>4</v>
      </c>
      <c r="B78" s="35" t="s">
        <v>18</v>
      </c>
      <c r="C78" s="64">
        <v>4977420</v>
      </c>
      <c r="D78" s="65">
        <v>4951000</v>
      </c>
      <c r="E78" s="27">
        <f>C78-D78</f>
        <v>26420</v>
      </c>
    </row>
    <row r="79" spans="1:5" ht="31.5" customHeight="1">
      <c r="A79" s="45" t="s">
        <v>6</v>
      </c>
      <c r="B79" s="48" t="s">
        <v>63</v>
      </c>
      <c r="C79" s="72"/>
      <c r="D79" s="73"/>
      <c r="E79" s="29"/>
    </row>
    <row r="80" spans="1:5" ht="18" customHeight="1">
      <c r="A80" s="45" t="s">
        <v>7</v>
      </c>
      <c r="B80" s="48" t="s">
        <v>64</v>
      </c>
      <c r="C80" s="72"/>
      <c r="D80" s="73"/>
      <c r="E80" s="29"/>
    </row>
    <row r="81" spans="1:5" ht="18" customHeight="1">
      <c r="A81" s="45" t="s">
        <v>14</v>
      </c>
      <c r="B81" s="48" t="s">
        <v>25</v>
      </c>
      <c r="C81" s="72">
        <v>445924.87</v>
      </c>
      <c r="D81" s="73">
        <v>0</v>
      </c>
      <c r="E81" s="27">
        <f t="shared" ref="E81:E87" si="2">C81-D81</f>
        <v>445924.87</v>
      </c>
    </row>
    <row r="82" spans="1:5" ht="18" customHeight="1">
      <c r="A82" s="45" t="s">
        <v>19</v>
      </c>
      <c r="B82" s="35" t="s">
        <v>65</v>
      </c>
      <c r="C82" s="64">
        <v>58078.62</v>
      </c>
      <c r="D82" s="65">
        <v>58078.62</v>
      </c>
      <c r="E82" s="27">
        <f t="shared" si="2"/>
        <v>0</v>
      </c>
    </row>
    <row r="83" spans="1:5" ht="18" customHeight="1">
      <c r="A83" s="45" t="s">
        <v>66</v>
      </c>
      <c r="B83" s="35" t="s">
        <v>67</v>
      </c>
      <c r="C83" s="72">
        <v>0</v>
      </c>
      <c r="D83" s="73"/>
      <c r="E83" s="29"/>
    </row>
    <row r="84" spans="1:5" ht="18" customHeight="1">
      <c r="A84" s="45" t="s">
        <v>68</v>
      </c>
      <c r="B84" s="35" t="s">
        <v>69</v>
      </c>
      <c r="C84" s="64">
        <v>0</v>
      </c>
      <c r="D84" s="65">
        <v>-2790485.82</v>
      </c>
      <c r="E84" s="27">
        <f t="shared" si="2"/>
        <v>2790485.82</v>
      </c>
    </row>
    <row r="85" spans="1:5" ht="18" customHeight="1">
      <c r="A85" s="45" t="s">
        <v>70</v>
      </c>
      <c r="B85" s="35" t="s">
        <v>71</v>
      </c>
      <c r="C85" s="64">
        <v>-202019.86</v>
      </c>
      <c r="D85" s="65">
        <v>364830.69</v>
      </c>
      <c r="E85" s="27">
        <f>C85-D85</f>
        <v>-566850.55000000005</v>
      </c>
    </row>
    <row r="86" spans="1:5" ht="32.25" customHeight="1">
      <c r="A86" s="45" t="s">
        <v>72</v>
      </c>
      <c r="B86" s="48" t="s">
        <v>73</v>
      </c>
      <c r="C86" s="72"/>
      <c r="D86" s="73"/>
      <c r="E86" s="29"/>
    </row>
    <row r="87" spans="1:5" ht="18" customHeight="1">
      <c r="A87" s="2" t="s">
        <v>8</v>
      </c>
      <c r="B87" s="49" t="s">
        <v>74</v>
      </c>
      <c r="C87" s="23">
        <f>C88+C96+C103+C122</f>
        <v>919877.3899999999</v>
      </c>
      <c r="D87" s="34">
        <f>D88+D96+D103+D122</f>
        <v>1466769.47</v>
      </c>
      <c r="E87" s="27">
        <f t="shared" si="2"/>
        <v>-546892.08000000007</v>
      </c>
    </row>
    <row r="88" spans="1:5" ht="18" customHeight="1">
      <c r="A88" s="46" t="s">
        <v>4</v>
      </c>
      <c r="B88" s="48" t="s">
        <v>75</v>
      </c>
      <c r="C88" s="64">
        <v>0</v>
      </c>
      <c r="D88" s="65">
        <v>0</v>
      </c>
      <c r="E88" s="27"/>
    </row>
    <row r="89" spans="1:5" ht="18" customHeight="1">
      <c r="A89" s="37">
        <v>1</v>
      </c>
      <c r="B89" s="42" t="s">
        <v>76</v>
      </c>
      <c r="C89" s="66"/>
      <c r="D89" s="67"/>
      <c r="E89" s="29"/>
    </row>
    <row r="90" spans="1:5" ht="18" customHeight="1">
      <c r="A90" s="37">
        <v>2</v>
      </c>
      <c r="B90" s="42" t="s">
        <v>77</v>
      </c>
      <c r="C90" s="66">
        <v>0</v>
      </c>
      <c r="D90" s="67">
        <v>0</v>
      </c>
      <c r="E90" s="29"/>
    </row>
    <row r="91" spans="1:5" ht="18" customHeight="1">
      <c r="A91" s="37"/>
      <c r="B91" s="40" t="s">
        <v>108</v>
      </c>
      <c r="C91" s="68"/>
      <c r="D91" s="69"/>
      <c r="E91" s="29"/>
    </row>
    <row r="92" spans="1:5" ht="18" customHeight="1">
      <c r="A92" s="37"/>
      <c r="B92" s="40" t="s">
        <v>109</v>
      </c>
      <c r="C92" s="68"/>
      <c r="D92" s="69"/>
      <c r="E92" s="29"/>
    </row>
    <row r="93" spans="1:5" ht="18" customHeight="1">
      <c r="A93" s="37">
        <v>3</v>
      </c>
      <c r="B93" s="36" t="s">
        <v>78</v>
      </c>
      <c r="C93" s="66">
        <v>0</v>
      </c>
      <c r="D93" s="67">
        <v>0</v>
      </c>
      <c r="E93" s="29"/>
    </row>
    <row r="94" spans="1:5" ht="18" customHeight="1">
      <c r="A94" s="4"/>
      <c r="B94" s="39" t="s">
        <v>110</v>
      </c>
      <c r="C94" s="68"/>
      <c r="D94" s="69"/>
      <c r="E94" s="29"/>
    </row>
    <row r="95" spans="1:5" ht="18" customHeight="1">
      <c r="A95" s="4"/>
      <c r="B95" s="39" t="s">
        <v>109</v>
      </c>
      <c r="C95" s="68"/>
      <c r="D95" s="69"/>
      <c r="E95" s="29"/>
    </row>
    <row r="96" spans="1:5" ht="18" customHeight="1">
      <c r="A96" s="45" t="s">
        <v>6</v>
      </c>
      <c r="B96" s="35" t="s">
        <v>20</v>
      </c>
      <c r="C96" s="64">
        <v>0</v>
      </c>
      <c r="D96" s="65">
        <v>0</v>
      </c>
      <c r="E96" s="29"/>
    </row>
    <row r="97" spans="1:7" ht="18" customHeight="1">
      <c r="A97" s="38">
        <v>1</v>
      </c>
      <c r="B97" s="36" t="s">
        <v>79</v>
      </c>
      <c r="C97" s="66"/>
      <c r="D97" s="67"/>
      <c r="E97" s="29"/>
    </row>
    <row r="98" spans="1:7" ht="18" customHeight="1">
      <c r="A98" s="37">
        <v>2</v>
      </c>
      <c r="B98" s="36" t="s">
        <v>80</v>
      </c>
      <c r="C98" s="66">
        <v>0</v>
      </c>
      <c r="D98" s="67">
        <v>0</v>
      </c>
      <c r="E98" s="29"/>
    </row>
    <row r="99" spans="1:7" ht="18" customHeight="1">
      <c r="A99" s="18"/>
      <c r="B99" s="39" t="s">
        <v>81</v>
      </c>
      <c r="C99" s="68"/>
      <c r="D99" s="69"/>
      <c r="E99" s="29"/>
    </row>
    <row r="100" spans="1:7" ht="18" customHeight="1">
      <c r="A100" s="18"/>
      <c r="B100" s="40" t="s">
        <v>82</v>
      </c>
      <c r="C100" s="68"/>
      <c r="D100" s="69"/>
      <c r="E100" s="29"/>
    </row>
    <row r="101" spans="1:7" ht="18" customHeight="1">
      <c r="A101" s="18"/>
      <c r="B101" s="39" t="s">
        <v>83</v>
      </c>
      <c r="C101" s="68"/>
      <c r="D101" s="69"/>
      <c r="E101" s="29"/>
    </row>
    <row r="102" spans="1:7" ht="18" customHeight="1">
      <c r="A102" s="18"/>
      <c r="B102" s="39" t="s">
        <v>111</v>
      </c>
      <c r="C102" s="68"/>
      <c r="D102" s="69"/>
      <c r="E102" s="29"/>
    </row>
    <row r="103" spans="1:7" s="16" customFormat="1" ht="18" customHeight="1">
      <c r="A103" s="45" t="s">
        <v>7</v>
      </c>
      <c r="B103" s="35" t="s">
        <v>21</v>
      </c>
      <c r="C103" s="64">
        <f>C109+C121</f>
        <v>897870.74999999988</v>
      </c>
      <c r="D103" s="65">
        <f>D109+D121</f>
        <v>939945.03</v>
      </c>
      <c r="E103" s="27">
        <f>C103-D103</f>
        <v>-42074.280000000144</v>
      </c>
      <c r="F103" s="20"/>
      <c r="G103" s="20"/>
    </row>
    <row r="104" spans="1:7" s="16" customFormat="1" ht="18" customHeight="1">
      <c r="A104" s="37">
        <v>1</v>
      </c>
      <c r="B104" s="36" t="s">
        <v>117</v>
      </c>
      <c r="C104" s="66"/>
      <c r="D104" s="67"/>
      <c r="E104" s="30"/>
      <c r="F104" s="20"/>
      <c r="G104" s="20"/>
    </row>
    <row r="105" spans="1:7" s="16" customFormat="1" ht="18" customHeight="1">
      <c r="A105" s="37"/>
      <c r="B105" s="40" t="s">
        <v>112</v>
      </c>
      <c r="C105" s="68"/>
      <c r="D105" s="69"/>
      <c r="E105" s="30"/>
      <c r="F105" s="20"/>
      <c r="G105" s="20"/>
    </row>
    <row r="106" spans="1:7" s="16" customFormat="1" ht="18" customHeight="1">
      <c r="A106" s="37"/>
      <c r="B106" s="39" t="s">
        <v>99</v>
      </c>
      <c r="C106" s="68"/>
      <c r="D106" s="69"/>
      <c r="E106" s="30"/>
      <c r="F106" s="20"/>
      <c r="G106" s="20"/>
    </row>
    <row r="107" spans="1:7" s="16" customFormat="1" ht="18" customHeight="1">
      <c r="A107" s="37"/>
      <c r="B107" s="39" t="s">
        <v>100</v>
      </c>
      <c r="C107" s="68"/>
      <c r="D107" s="69"/>
      <c r="E107" s="30"/>
      <c r="F107" s="20"/>
      <c r="G107" s="20"/>
    </row>
    <row r="108" spans="1:7" s="16" customFormat="1" ht="18" customHeight="1">
      <c r="A108" s="37"/>
      <c r="B108" s="39" t="s">
        <v>50</v>
      </c>
      <c r="C108" s="68"/>
      <c r="D108" s="69"/>
      <c r="E108" s="30"/>
      <c r="F108" s="20"/>
      <c r="G108" s="20"/>
    </row>
    <row r="109" spans="1:7" s="16" customFormat="1" ht="18" customHeight="1">
      <c r="A109" s="37">
        <v>2</v>
      </c>
      <c r="B109" s="36" t="s">
        <v>80</v>
      </c>
      <c r="C109" s="68">
        <f>C110+C113+C118+C119+C120</f>
        <v>890035.54999999993</v>
      </c>
      <c r="D109" s="69">
        <f>D110+D113+D118+D119+D120</f>
        <v>935878.56</v>
      </c>
      <c r="E109" s="27">
        <f>C109-D109</f>
        <v>-45843.010000000126</v>
      </c>
      <c r="F109" s="20"/>
      <c r="G109" s="20"/>
    </row>
    <row r="110" spans="1:7" s="16" customFormat="1" ht="18" customHeight="1">
      <c r="A110" s="4"/>
      <c r="B110" s="39" t="s">
        <v>81</v>
      </c>
      <c r="C110" s="68">
        <v>0</v>
      </c>
      <c r="D110" s="69">
        <v>420311</v>
      </c>
      <c r="E110" s="27">
        <f>C110-D110</f>
        <v>-420311</v>
      </c>
      <c r="F110" s="20"/>
      <c r="G110" s="20"/>
    </row>
    <row r="111" spans="1:7" s="16" customFormat="1" ht="18" customHeight="1">
      <c r="A111" s="4"/>
      <c r="B111" s="40" t="s">
        <v>82</v>
      </c>
      <c r="C111" s="68"/>
      <c r="D111" s="69"/>
      <c r="E111" s="30"/>
      <c r="F111" s="20"/>
      <c r="G111" s="20"/>
    </row>
    <row r="112" spans="1:7" s="16" customFormat="1" ht="18" customHeight="1">
      <c r="A112" s="4"/>
      <c r="B112" s="50" t="s">
        <v>83</v>
      </c>
      <c r="C112" s="68"/>
      <c r="D112" s="69"/>
      <c r="E112" s="30"/>
      <c r="F112" s="20"/>
      <c r="G112" s="20"/>
    </row>
    <row r="113" spans="1:5" ht="18" customHeight="1">
      <c r="A113" s="5"/>
      <c r="B113" s="39" t="s">
        <v>84</v>
      </c>
      <c r="C113" s="68">
        <f>C114</f>
        <v>865529.30999999994</v>
      </c>
      <c r="D113" s="69">
        <f>D114</f>
        <v>412965.01</v>
      </c>
      <c r="E113" s="27">
        <f>C113-D113</f>
        <v>452564.29999999993</v>
      </c>
    </row>
    <row r="114" spans="1:5" ht="18" customHeight="1">
      <c r="A114" s="5"/>
      <c r="B114" s="39" t="s">
        <v>99</v>
      </c>
      <c r="C114" s="68">
        <f>862294.1+3235.21</f>
        <v>865529.30999999994</v>
      </c>
      <c r="D114" s="69">
        <f>412445.55+519.46</f>
        <v>412965.01</v>
      </c>
      <c r="E114" s="27">
        <f>C114-D114</f>
        <v>452564.29999999993</v>
      </c>
    </row>
    <row r="115" spans="1:5" ht="18" customHeight="1">
      <c r="A115" s="5"/>
      <c r="B115" s="39" t="s">
        <v>100</v>
      </c>
      <c r="C115" s="68"/>
      <c r="D115" s="69"/>
      <c r="E115" s="29"/>
    </row>
    <row r="116" spans="1:5" ht="18" customHeight="1">
      <c r="A116" s="5"/>
      <c r="B116" s="39" t="s">
        <v>85</v>
      </c>
      <c r="C116" s="68"/>
      <c r="D116" s="69"/>
      <c r="E116" s="29"/>
    </row>
    <row r="117" spans="1:5" ht="18" customHeight="1">
      <c r="A117" s="5"/>
      <c r="B117" s="39" t="s">
        <v>86</v>
      </c>
      <c r="C117" s="68"/>
      <c r="D117" s="69"/>
      <c r="E117" s="29"/>
    </row>
    <row r="118" spans="1:5" ht="18" customHeight="1">
      <c r="A118" s="5"/>
      <c r="B118" s="40" t="s">
        <v>87</v>
      </c>
      <c r="C118" s="68">
        <v>22314.6</v>
      </c>
      <c r="D118" s="69">
        <v>86989.82</v>
      </c>
      <c r="E118" s="27">
        <f t="shared" ref="E118:E127" si="3">C118-D118</f>
        <v>-64675.220000000008</v>
      </c>
    </row>
    <row r="119" spans="1:5" ht="18" customHeight="1">
      <c r="A119" s="5"/>
      <c r="B119" s="39" t="s">
        <v>88</v>
      </c>
      <c r="C119" s="68">
        <v>2191.64</v>
      </c>
      <c r="D119" s="69">
        <v>15612.73</v>
      </c>
      <c r="E119" s="27">
        <f t="shared" si="3"/>
        <v>-13421.09</v>
      </c>
    </row>
    <row r="120" spans="1:5" ht="18" customHeight="1">
      <c r="A120" s="5"/>
      <c r="B120" s="51" t="s">
        <v>89</v>
      </c>
      <c r="C120" s="68">
        <v>0</v>
      </c>
      <c r="D120" s="69">
        <v>0</v>
      </c>
      <c r="E120" s="27">
        <f t="shared" si="3"/>
        <v>0</v>
      </c>
    </row>
    <row r="121" spans="1:5" ht="18" customHeight="1">
      <c r="A121" s="37">
        <v>3</v>
      </c>
      <c r="B121" s="36" t="s">
        <v>22</v>
      </c>
      <c r="C121" s="68">
        <v>7835.2</v>
      </c>
      <c r="D121" s="69">
        <v>4066.47</v>
      </c>
      <c r="E121" s="27">
        <f t="shared" si="3"/>
        <v>3768.73</v>
      </c>
    </row>
    <row r="122" spans="1:5" ht="18" customHeight="1">
      <c r="A122" s="47" t="s">
        <v>14</v>
      </c>
      <c r="B122" s="52" t="s">
        <v>90</v>
      </c>
      <c r="C122" s="70">
        <f>C123+C124</f>
        <v>22006.639999999999</v>
      </c>
      <c r="D122" s="71">
        <f>D123+D124</f>
        <v>526824.43999999994</v>
      </c>
      <c r="E122" s="27">
        <f t="shared" si="3"/>
        <v>-504817.79999999993</v>
      </c>
    </row>
    <row r="123" spans="1:5" ht="18" customHeight="1">
      <c r="A123" s="38">
        <v>1</v>
      </c>
      <c r="B123" s="53" t="s">
        <v>91</v>
      </c>
      <c r="C123" s="66"/>
      <c r="D123" s="67"/>
      <c r="E123" s="27"/>
    </row>
    <row r="124" spans="1:5" ht="18" customHeight="1">
      <c r="A124" s="57">
        <v>2</v>
      </c>
      <c r="B124" s="54" t="s">
        <v>92</v>
      </c>
      <c r="C124" s="66">
        <f>C125+C126</f>
        <v>22006.639999999999</v>
      </c>
      <c r="D124" s="67">
        <f>D125+D126</f>
        <v>526824.43999999994</v>
      </c>
      <c r="E124" s="27">
        <f t="shared" si="3"/>
        <v>-504817.79999999993</v>
      </c>
    </row>
    <row r="125" spans="1:5" ht="18" customHeight="1">
      <c r="A125" s="12"/>
      <c r="B125" s="55" t="s">
        <v>110</v>
      </c>
      <c r="C125" s="68">
        <f>3499.66+18506.98</f>
        <v>22006.639999999999</v>
      </c>
      <c r="D125" s="69">
        <f>3768.87+28601.7</f>
        <v>32370.57</v>
      </c>
      <c r="E125" s="27">
        <f t="shared" si="3"/>
        <v>-10363.93</v>
      </c>
    </row>
    <row r="126" spans="1:5" ht="18" customHeight="1" thickBot="1">
      <c r="A126" s="17"/>
      <c r="B126" s="56" t="s">
        <v>113</v>
      </c>
      <c r="C126" s="74">
        <v>0</v>
      </c>
      <c r="D126" s="75">
        <f>123000+371453.87</f>
        <v>494453.87</v>
      </c>
      <c r="E126" s="27">
        <f t="shared" si="3"/>
        <v>-494453.87</v>
      </c>
    </row>
    <row r="127" spans="1:5" ht="18" customHeight="1" thickBot="1">
      <c r="A127" s="6"/>
      <c r="B127" s="76" t="s">
        <v>23</v>
      </c>
      <c r="C127" s="77">
        <f>C77+C87</f>
        <v>6199281.0199999996</v>
      </c>
      <c r="D127" s="78">
        <f>D77+D87</f>
        <v>4050192.96</v>
      </c>
      <c r="E127" s="27">
        <f t="shared" si="3"/>
        <v>2149088.0599999996</v>
      </c>
    </row>
    <row r="128" spans="1:5">
      <c r="A128" t="s">
        <v>24</v>
      </c>
      <c r="E128" s="27"/>
    </row>
    <row r="129" spans="1:5" ht="15">
      <c r="A129" s="93" t="s">
        <v>119</v>
      </c>
      <c r="B129" s="93"/>
      <c r="E129" s="29"/>
    </row>
    <row r="130" spans="1:5">
      <c r="A130" s="1"/>
      <c r="B130" s="1"/>
      <c r="E130" s="29"/>
    </row>
    <row r="131" spans="1:5" ht="15">
      <c r="A131" s="93" t="s">
        <v>118</v>
      </c>
      <c r="B131" s="93"/>
      <c r="C131" s="93"/>
      <c r="D131" s="93"/>
      <c r="E131" s="29"/>
    </row>
    <row r="132" spans="1:5" ht="14.25">
      <c r="A132" s="1"/>
      <c r="B132" s="95" t="s">
        <v>120</v>
      </c>
      <c r="C132" s="1"/>
      <c r="D132" s="94" t="s">
        <v>123</v>
      </c>
    </row>
    <row r="133" spans="1:5">
      <c r="B133" t="s">
        <v>121</v>
      </c>
      <c r="C133" s="26"/>
      <c r="D133" t="s">
        <v>124</v>
      </c>
    </row>
    <row r="134" spans="1:5">
      <c r="B134" t="s">
        <v>122</v>
      </c>
      <c r="C134" s="26"/>
      <c r="D134" s="26"/>
    </row>
    <row r="135" spans="1:5">
      <c r="C135" s="26"/>
    </row>
  </sheetData>
  <mergeCells count="4">
    <mergeCell ref="A76:D76"/>
    <mergeCell ref="A131:D131"/>
    <mergeCell ref="A5:D5"/>
    <mergeCell ref="A129:B129"/>
  </mergeCells>
  <phoneticPr fontId="0" type="noConversion"/>
  <printOptions horizontalCentered="1"/>
  <pageMargins left="0.39370078740157483" right="0.39370078740157483" top="0.82677165354330717" bottom="0.19685039370078741" header="0.31496062992125984" footer="0.51181102362204722"/>
  <pageSetup paperSize="9" scale="60" orientation="portrait" r:id="rId1"/>
  <headerFooter scaleWithDoc="0" alignWithMargins="0">
    <oddHeader>&amp;C
&amp;"Arial CE,Pogrubiony"&amp;11BILANS NA DZIEŃ 31.12.2008r.</oddHeader>
    <oddFooter>&amp;C
&amp;9Strona &amp;P</oddFooter>
  </headerFooter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G135"/>
  <sheetViews>
    <sheetView topLeftCell="A34" workbookViewId="0">
      <selection activeCell="C51" sqref="C51"/>
    </sheetView>
  </sheetViews>
  <sheetFormatPr defaultRowHeight="12.75"/>
  <cols>
    <col min="1" max="1" width="4.5703125" customWidth="1"/>
    <col min="2" max="2" width="42.42578125" customWidth="1"/>
    <col min="3" max="3" width="17.140625" style="21" customWidth="1"/>
    <col min="4" max="4" width="17.42578125" customWidth="1"/>
    <col min="5" max="5" width="12.7109375" hidden="1" customWidth="1"/>
    <col min="6" max="6" width="14.28515625" style="19" customWidth="1"/>
    <col min="7" max="7" width="15" style="19" bestFit="1" customWidth="1"/>
  </cols>
  <sheetData>
    <row r="1" spans="1:6" ht="24.75" customHeight="1"/>
    <row r="2" spans="1:6" ht="13.5" thickBot="1"/>
    <row r="3" spans="1:6" ht="24" customHeight="1" thickBot="1">
      <c r="A3" s="9" t="s">
        <v>0</v>
      </c>
      <c r="B3" s="60" t="s">
        <v>1</v>
      </c>
      <c r="C3" s="58" t="s">
        <v>114</v>
      </c>
      <c r="D3" s="59" t="s">
        <v>115</v>
      </c>
      <c r="E3" s="28"/>
      <c r="F3" s="80"/>
    </row>
    <row r="4" spans="1:6" ht="12.75" customHeight="1">
      <c r="A4" s="7">
        <v>1</v>
      </c>
      <c r="B4" s="8">
        <v>2</v>
      </c>
      <c r="C4" s="22">
        <v>3</v>
      </c>
      <c r="D4" s="31">
        <v>4</v>
      </c>
      <c r="E4" s="29"/>
      <c r="F4" s="82">
        <v>5</v>
      </c>
    </row>
    <row r="5" spans="1:6" ht="18" customHeight="1">
      <c r="A5" s="90" t="s">
        <v>2</v>
      </c>
      <c r="B5" s="91"/>
      <c r="C5" s="91"/>
      <c r="D5" s="92"/>
      <c r="E5" s="29"/>
      <c r="F5" s="79"/>
    </row>
    <row r="6" spans="1:6" ht="18" customHeight="1">
      <c r="A6" s="2" t="s">
        <v>3</v>
      </c>
      <c r="B6" s="3" t="s">
        <v>27</v>
      </c>
      <c r="C6" s="23">
        <f>C7+C12+C21+C24+C29</f>
        <v>1620609.9999999998</v>
      </c>
      <c r="D6" s="34">
        <f>D7+D12+D21+D24+D29</f>
        <v>1741166.3999999997</v>
      </c>
      <c r="E6" s="27">
        <f>C6-D6</f>
        <v>-120556.39999999991</v>
      </c>
      <c r="F6" s="79">
        <f>C6-D6</f>
        <v>-120556.39999999991</v>
      </c>
    </row>
    <row r="7" spans="1:6" ht="18" customHeight="1">
      <c r="A7" s="13" t="s">
        <v>4</v>
      </c>
      <c r="B7" s="35" t="s">
        <v>5</v>
      </c>
      <c r="C7" s="64">
        <f>C10</f>
        <v>7494.41</v>
      </c>
      <c r="D7" s="65">
        <f>D10</f>
        <v>20024.43</v>
      </c>
      <c r="E7" s="27">
        <f>C7-D7</f>
        <v>-12530.02</v>
      </c>
      <c r="F7" s="79">
        <f>C7-D7</f>
        <v>-12530.02</v>
      </c>
    </row>
    <row r="8" spans="1:6" ht="18" customHeight="1">
      <c r="A8" s="37">
        <v>1</v>
      </c>
      <c r="B8" s="36" t="s">
        <v>28</v>
      </c>
      <c r="C8" s="66"/>
      <c r="D8" s="67"/>
      <c r="E8" s="29"/>
      <c r="F8" s="79"/>
    </row>
    <row r="9" spans="1:6" ht="18" customHeight="1">
      <c r="A9" s="37">
        <v>2</v>
      </c>
      <c r="B9" s="36" t="s">
        <v>29</v>
      </c>
      <c r="C9" s="66"/>
      <c r="D9" s="67"/>
      <c r="E9" s="29"/>
      <c r="F9" s="79"/>
    </row>
    <row r="10" spans="1:6" ht="18" customHeight="1">
      <c r="A10" s="37">
        <v>3</v>
      </c>
      <c r="B10" s="36" t="s">
        <v>30</v>
      </c>
      <c r="C10" s="66">
        <v>7494.41</v>
      </c>
      <c r="D10" s="67">
        <v>20024.43</v>
      </c>
      <c r="E10" s="27">
        <f>C10-D10</f>
        <v>-12530.02</v>
      </c>
      <c r="F10" s="79"/>
    </row>
    <row r="11" spans="1:6" ht="18" customHeight="1">
      <c r="A11" s="38">
        <v>4</v>
      </c>
      <c r="B11" s="36" t="s">
        <v>31</v>
      </c>
      <c r="C11" s="66"/>
      <c r="D11" s="67"/>
      <c r="E11" s="29"/>
      <c r="F11" s="79"/>
    </row>
    <row r="12" spans="1:6" ht="18" customHeight="1">
      <c r="A12" s="13" t="s">
        <v>6</v>
      </c>
      <c r="B12" s="35" t="s">
        <v>32</v>
      </c>
      <c r="C12" s="65">
        <f>C13+C19</f>
        <v>1593115.5899999999</v>
      </c>
      <c r="D12" s="65">
        <f>D13+D19</f>
        <v>1701141.9699999997</v>
      </c>
      <c r="E12" s="27">
        <f t="shared" ref="E12:E19" si="0">C12-D12</f>
        <v>-108026.37999999989</v>
      </c>
      <c r="F12" s="79">
        <f>C12-D12</f>
        <v>-108026.37999999989</v>
      </c>
    </row>
    <row r="13" spans="1:6" ht="18" customHeight="1">
      <c r="A13" s="37">
        <v>1</v>
      </c>
      <c r="B13" s="36" t="s">
        <v>33</v>
      </c>
      <c r="C13" s="66">
        <f>SUM(C14:C18)</f>
        <v>1593115.5899999999</v>
      </c>
      <c r="D13" s="67">
        <f>SUM(D14:D18)</f>
        <v>1701141.9699999997</v>
      </c>
      <c r="E13" s="27">
        <f t="shared" si="0"/>
        <v>-108026.37999999989</v>
      </c>
      <c r="F13" s="79"/>
    </row>
    <row r="14" spans="1:6" ht="18" customHeight="1">
      <c r="A14" s="44"/>
      <c r="B14" s="39" t="s">
        <v>34</v>
      </c>
      <c r="C14" s="68">
        <v>765540.84</v>
      </c>
      <c r="D14" s="69">
        <v>788845.7</v>
      </c>
      <c r="E14" s="27">
        <f t="shared" si="0"/>
        <v>-23304.859999999986</v>
      </c>
      <c r="F14" s="79"/>
    </row>
    <row r="15" spans="1:6" ht="18" customHeight="1">
      <c r="A15" s="44"/>
      <c r="B15" s="40" t="s">
        <v>35</v>
      </c>
      <c r="C15" s="68">
        <v>755182.07</v>
      </c>
      <c r="D15" s="69">
        <v>788211.47</v>
      </c>
      <c r="E15" s="27">
        <f t="shared" si="0"/>
        <v>-33029.400000000023</v>
      </c>
      <c r="F15" s="79"/>
    </row>
    <row r="16" spans="1:6" ht="18" customHeight="1">
      <c r="A16" s="44"/>
      <c r="B16" s="39" t="s">
        <v>36</v>
      </c>
      <c r="C16" s="68">
        <v>36766.47</v>
      </c>
      <c r="D16" s="69">
        <v>64881.14</v>
      </c>
      <c r="E16" s="27">
        <f t="shared" si="0"/>
        <v>-28114.67</v>
      </c>
      <c r="F16" s="79"/>
    </row>
    <row r="17" spans="1:6" ht="18" customHeight="1">
      <c r="A17" s="44"/>
      <c r="B17" s="39" t="s">
        <v>37</v>
      </c>
      <c r="C17" s="68">
        <v>0</v>
      </c>
      <c r="D17" s="69">
        <v>8138.52</v>
      </c>
      <c r="E17" s="27">
        <f t="shared" si="0"/>
        <v>-8138.52</v>
      </c>
      <c r="F17" s="79"/>
    </row>
    <row r="18" spans="1:6" ht="18" customHeight="1">
      <c r="A18" s="44"/>
      <c r="B18" s="39" t="s">
        <v>38</v>
      </c>
      <c r="C18" s="68">
        <v>35626.21</v>
      </c>
      <c r="D18" s="69">
        <v>51065.14</v>
      </c>
      <c r="E18" s="27">
        <f t="shared" si="0"/>
        <v>-15438.93</v>
      </c>
      <c r="F18" s="79"/>
    </row>
    <row r="19" spans="1:6" ht="18" customHeight="1">
      <c r="A19" s="37">
        <v>2</v>
      </c>
      <c r="B19" s="36" t="s">
        <v>39</v>
      </c>
      <c r="C19" s="66">
        <v>0</v>
      </c>
      <c r="D19" s="67">
        <v>0</v>
      </c>
      <c r="E19" s="27">
        <f t="shared" si="0"/>
        <v>0</v>
      </c>
      <c r="F19" s="79"/>
    </row>
    <row r="20" spans="1:6" ht="18" customHeight="1">
      <c r="A20" s="37">
        <v>3</v>
      </c>
      <c r="B20" s="36" t="s">
        <v>40</v>
      </c>
      <c r="C20" s="68">
        <v>0</v>
      </c>
      <c r="D20" s="69">
        <v>0</v>
      </c>
      <c r="E20" s="29"/>
      <c r="F20" s="79"/>
    </row>
    <row r="21" spans="1:6" ht="18" customHeight="1">
      <c r="A21" s="45" t="s">
        <v>7</v>
      </c>
      <c r="B21" s="35" t="s">
        <v>26</v>
      </c>
      <c r="C21" s="64">
        <v>0</v>
      </c>
      <c r="D21" s="65">
        <v>0</v>
      </c>
      <c r="E21" s="29"/>
      <c r="F21" s="79"/>
    </row>
    <row r="22" spans="1:6" ht="18" customHeight="1">
      <c r="A22" s="37">
        <v>1</v>
      </c>
      <c r="B22" s="36" t="s">
        <v>93</v>
      </c>
      <c r="C22" s="68">
        <v>0</v>
      </c>
      <c r="D22" s="69">
        <v>0</v>
      </c>
      <c r="E22" s="29"/>
      <c r="F22" s="79"/>
    </row>
    <row r="23" spans="1:6" ht="18" customHeight="1">
      <c r="A23" s="38">
        <v>2</v>
      </c>
      <c r="B23" s="36" t="s">
        <v>94</v>
      </c>
      <c r="C23" s="68">
        <v>0</v>
      </c>
      <c r="D23" s="69">
        <v>0</v>
      </c>
      <c r="E23" s="29"/>
      <c r="F23" s="79"/>
    </row>
    <row r="24" spans="1:6" ht="18" customHeight="1">
      <c r="A24" s="45" t="s">
        <v>14</v>
      </c>
      <c r="B24" s="35" t="s">
        <v>41</v>
      </c>
      <c r="C24" s="64">
        <f>C27</f>
        <v>20000</v>
      </c>
      <c r="D24" s="65">
        <f>D27</f>
        <v>20000</v>
      </c>
      <c r="E24" s="27">
        <f>C24-D24</f>
        <v>0</v>
      </c>
      <c r="F24" s="79">
        <f>C24-D24</f>
        <v>0</v>
      </c>
    </row>
    <row r="25" spans="1:6" ht="18" customHeight="1">
      <c r="A25" s="38">
        <v>1</v>
      </c>
      <c r="B25" s="36" t="s">
        <v>42</v>
      </c>
      <c r="C25" s="66"/>
      <c r="D25" s="67"/>
      <c r="E25" s="29"/>
      <c r="F25" s="79"/>
    </row>
    <row r="26" spans="1:6" ht="18" customHeight="1">
      <c r="A26" s="38">
        <v>2</v>
      </c>
      <c r="B26" s="36" t="s">
        <v>5</v>
      </c>
      <c r="C26" s="66"/>
      <c r="D26" s="67"/>
      <c r="E26" s="29"/>
      <c r="F26" s="79"/>
    </row>
    <row r="27" spans="1:6" ht="18" customHeight="1">
      <c r="A27" s="38">
        <v>3</v>
      </c>
      <c r="B27" s="36" t="s">
        <v>43</v>
      </c>
      <c r="C27" s="66">
        <v>20000</v>
      </c>
      <c r="D27" s="67">
        <v>20000</v>
      </c>
      <c r="E27" s="27">
        <f>C27-D27</f>
        <v>0</v>
      </c>
      <c r="F27" s="83">
        <f>C27-D27</f>
        <v>0</v>
      </c>
    </row>
    <row r="28" spans="1:6" ht="18" customHeight="1">
      <c r="A28" s="38">
        <v>4</v>
      </c>
      <c r="B28" s="36" t="s">
        <v>44</v>
      </c>
      <c r="C28" s="66"/>
      <c r="D28" s="67"/>
      <c r="E28" s="29"/>
      <c r="F28" s="79"/>
    </row>
    <row r="29" spans="1:6" ht="18" customHeight="1">
      <c r="A29" s="45" t="s">
        <v>19</v>
      </c>
      <c r="B29" s="41" t="s">
        <v>45</v>
      </c>
      <c r="C29" s="64">
        <v>0</v>
      </c>
      <c r="D29" s="65">
        <v>0</v>
      </c>
      <c r="E29" s="29"/>
      <c r="F29" s="79"/>
    </row>
    <row r="30" spans="1:6" ht="18" customHeight="1">
      <c r="A30" s="38">
        <v>1</v>
      </c>
      <c r="B30" s="42" t="s">
        <v>95</v>
      </c>
      <c r="C30" s="66">
        <v>0</v>
      </c>
      <c r="D30" s="67">
        <v>0</v>
      </c>
      <c r="E30" s="29"/>
      <c r="F30" s="79"/>
    </row>
    <row r="31" spans="1:6" ht="18" customHeight="1">
      <c r="A31" s="38">
        <v>2</v>
      </c>
      <c r="B31" s="42" t="s">
        <v>92</v>
      </c>
      <c r="C31" s="66">
        <v>0</v>
      </c>
      <c r="D31" s="67">
        <v>0</v>
      </c>
      <c r="E31" s="29"/>
      <c r="F31" s="79"/>
    </row>
    <row r="32" spans="1:6" ht="18" customHeight="1">
      <c r="A32" s="2" t="s">
        <v>8</v>
      </c>
      <c r="B32" s="3" t="s">
        <v>46</v>
      </c>
      <c r="C32" s="23">
        <f>C33+C39+C52+C69</f>
        <v>4578671.0200000005</v>
      </c>
      <c r="D32" s="34">
        <f>D33+D39+D52+D69</f>
        <v>2309026.56</v>
      </c>
      <c r="E32" s="27">
        <f>C32-D32</f>
        <v>2269644.4600000004</v>
      </c>
      <c r="F32" s="86">
        <f>C32-D32</f>
        <v>2269644.4600000004</v>
      </c>
    </row>
    <row r="33" spans="1:6" ht="18" customHeight="1">
      <c r="A33" s="45" t="s">
        <v>4</v>
      </c>
      <c r="B33" s="35" t="s">
        <v>9</v>
      </c>
      <c r="C33" s="64">
        <f>C34+C35+C36+C37+C38</f>
        <v>2850</v>
      </c>
      <c r="D33" s="65">
        <f>D34+D35+D36+D37+D38</f>
        <v>0</v>
      </c>
      <c r="E33" s="29"/>
      <c r="F33" s="85">
        <f t="shared" ref="F33" si="1">C33-D33</f>
        <v>2850</v>
      </c>
    </row>
    <row r="34" spans="1:6" ht="18" customHeight="1">
      <c r="A34" s="37">
        <v>1</v>
      </c>
      <c r="B34" s="36" t="s">
        <v>10</v>
      </c>
      <c r="C34" s="66"/>
      <c r="D34" s="67"/>
      <c r="E34" s="29"/>
      <c r="F34" s="79"/>
    </row>
    <row r="35" spans="1:6" ht="18" customHeight="1">
      <c r="A35" s="37">
        <v>2</v>
      </c>
      <c r="B35" s="36" t="s">
        <v>11</v>
      </c>
      <c r="C35" s="66"/>
      <c r="D35" s="67"/>
      <c r="E35" s="29"/>
      <c r="F35" s="79"/>
    </row>
    <row r="36" spans="1:6" ht="18" customHeight="1">
      <c r="A36" s="37">
        <v>3</v>
      </c>
      <c r="B36" s="36" t="s">
        <v>12</v>
      </c>
      <c r="C36" s="66"/>
      <c r="D36" s="67"/>
      <c r="E36" s="29"/>
      <c r="F36" s="79"/>
    </row>
    <row r="37" spans="1:6" ht="18" customHeight="1">
      <c r="A37" s="37">
        <v>4</v>
      </c>
      <c r="B37" s="36" t="s">
        <v>13</v>
      </c>
      <c r="C37" s="66"/>
      <c r="D37" s="67"/>
      <c r="E37" s="29"/>
      <c r="F37" s="79"/>
    </row>
    <row r="38" spans="1:6" ht="18" customHeight="1">
      <c r="A38" s="37">
        <v>5</v>
      </c>
      <c r="B38" s="36" t="s">
        <v>47</v>
      </c>
      <c r="C38" s="66">
        <v>2850</v>
      </c>
      <c r="D38" s="67"/>
      <c r="E38" s="29"/>
      <c r="F38" s="79"/>
    </row>
    <row r="39" spans="1:6" ht="18" customHeight="1">
      <c r="A39" s="45" t="s">
        <v>6</v>
      </c>
      <c r="B39" s="35" t="s">
        <v>48</v>
      </c>
      <c r="C39" s="64">
        <f>C45</f>
        <v>1209048.2200000002</v>
      </c>
      <c r="D39" s="65">
        <f>D45</f>
        <v>1252309.1000000001</v>
      </c>
      <c r="E39" s="27">
        <f>C39-D39</f>
        <v>-43260.879999999888</v>
      </c>
      <c r="F39" s="85">
        <f t="shared" ref="F39" si="2">C39-D39</f>
        <v>-43260.879999999888</v>
      </c>
    </row>
    <row r="40" spans="1:6" ht="18" customHeight="1">
      <c r="A40" s="37">
        <v>1</v>
      </c>
      <c r="B40" s="36" t="s">
        <v>49</v>
      </c>
      <c r="C40" s="66">
        <v>0</v>
      </c>
      <c r="D40" s="67">
        <v>0</v>
      </c>
      <c r="E40" s="29"/>
      <c r="F40" s="79"/>
    </row>
    <row r="41" spans="1:6" ht="18" customHeight="1">
      <c r="A41" s="5"/>
      <c r="B41" s="39" t="s">
        <v>98</v>
      </c>
      <c r="C41" s="68">
        <v>0</v>
      </c>
      <c r="D41" s="69">
        <v>0</v>
      </c>
      <c r="E41" s="29"/>
      <c r="F41" s="79"/>
    </row>
    <row r="42" spans="1:6" ht="18" customHeight="1">
      <c r="A42" s="5"/>
      <c r="B42" s="39" t="s">
        <v>96</v>
      </c>
      <c r="C42" s="68"/>
      <c r="D42" s="69"/>
      <c r="E42" s="29"/>
      <c r="F42" s="79"/>
    </row>
    <row r="43" spans="1:6" ht="18" customHeight="1">
      <c r="A43" s="5"/>
      <c r="B43" s="39" t="s">
        <v>97</v>
      </c>
      <c r="C43" s="68"/>
      <c r="D43" s="69"/>
      <c r="E43" s="29"/>
      <c r="F43" s="79"/>
    </row>
    <row r="44" spans="1:6" ht="18" customHeight="1">
      <c r="A44" s="5"/>
      <c r="B44" s="39" t="s">
        <v>50</v>
      </c>
      <c r="C44" s="68">
        <v>0</v>
      </c>
      <c r="D44" s="69">
        <v>0</v>
      </c>
      <c r="E44" s="29"/>
      <c r="F44" s="79"/>
    </row>
    <row r="45" spans="1:6" ht="18" customHeight="1">
      <c r="A45" s="37">
        <v>2</v>
      </c>
      <c r="B45" s="36" t="s">
        <v>51</v>
      </c>
      <c r="C45" s="66">
        <f>C46+C49+C50</f>
        <v>1209048.2200000002</v>
      </c>
      <c r="D45" s="67">
        <f>D46+D49+D50</f>
        <v>1252309.1000000001</v>
      </c>
      <c r="E45" s="27">
        <f t="shared" ref="E45:E53" si="3">C45-D45</f>
        <v>-43260.879999999888</v>
      </c>
      <c r="F45" s="79"/>
    </row>
    <row r="46" spans="1:6" ht="18" customHeight="1">
      <c r="A46" s="5"/>
      <c r="B46" s="39" t="s">
        <v>98</v>
      </c>
      <c r="C46" s="68">
        <f>C47</f>
        <v>1135319.3400000001</v>
      </c>
      <c r="D46" s="69">
        <f>D47</f>
        <v>638992.57999999996</v>
      </c>
      <c r="E46" s="27">
        <f t="shared" si="3"/>
        <v>496326.76000000013</v>
      </c>
      <c r="F46" s="85">
        <f t="shared" ref="F46" si="4">C46-D46</f>
        <v>496326.76000000013</v>
      </c>
    </row>
    <row r="47" spans="1:6" ht="18" customHeight="1">
      <c r="A47" s="5"/>
      <c r="B47" s="39" t="s">
        <v>99</v>
      </c>
      <c r="C47" s="68">
        <v>1135319.3400000001</v>
      </c>
      <c r="D47" s="69">
        <v>638992.57999999996</v>
      </c>
      <c r="E47" s="27">
        <f t="shared" si="3"/>
        <v>496326.76000000013</v>
      </c>
      <c r="F47" s="85"/>
    </row>
    <row r="48" spans="1:6" ht="18" customHeight="1">
      <c r="A48" s="5"/>
      <c r="B48" s="39" t="s">
        <v>100</v>
      </c>
      <c r="C48" s="68"/>
      <c r="D48" s="69"/>
      <c r="E48" s="29"/>
      <c r="F48" s="85"/>
    </row>
    <row r="49" spans="1:6" ht="18" customHeight="1">
      <c r="A49" s="5"/>
      <c r="B49" s="39" t="s">
        <v>52</v>
      </c>
      <c r="C49" s="68">
        <f>29881.81-7601</f>
        <v>22280.81</v>
      </c>
      <c r="D49" s="69">
        <f>2505.03+24277</f>
        <v>26782.03</v>
      </c>
      <c r="E49" s="27">
        <f t="shared" si="3"/>
        <v>-4501.2199999999975</v>
      </c>
      <c r="F49" s="85">
        <f t="shared" ref="F49:F52" si="5">C49-D49</f>
        <v>-4501.2199999999975</v>
      </c>
    </row>
    <row r="50" spans="1:6" ht="18" customHeight="1">
      <c r="A50" s="5"/>
      <c r="B50" s="39" t="s">
        <v>53</v>
      </c>
      <c r="C50" s="68">
        <f>43847.07+7601</f>
        <v>51448.07</v>
      </c>
      <c r="D50" s="69">
        <v>586534.49</v>
      </c>
      <c r="E50" s="27">
        <f t="shared" si="3"/>
        <v>-535086.42000000004</v>
      </c>
      <c r="F50" s="85">
        <f t="shared" si="5"/>
        <v>-535086.42000000004</v>
      </c>
    </row>
    <row r="51" spans="1:6" ht="18" customHeight="1">
      <c r="A51" s="5"/>
      <c r="B51" s="39" t="s">
        <v>54</v>
      </c>
      <c r="C51" s="68">
        <v>0</v>
      </c>
      <c r="D51" s="69">
        <v>0</v>
      </c>
      <c r="E51" s="27"/>
      <c r="F51" s="79"/>
    </row>
    <row r="52" spans="1:6" ht="18" customHeight="1">
      <c r="A52" s="46" t="s">
        <v>7</v>
      </c>
      <c r="B52" s="35" t="s">
        <v>55</v>
      </c>
      <c r="C52" s="64">
        <f>C53</f>
        <v>3189049.11</v>
      </c>
      <c r="D52" s="65">
        <f>D53</f>
        <v>377414.03</v>
      </c>
      <c r="E52" s="27">
        <f t="shared" si="3"/>
        <v>2811635.08</v>
      </c>
      <c r="F52" s="86">
        <f t="shared" si="5"/>
        <v>2811635.08</v>
      </c>
    </row>
    <row r="53" spans="1:6" ht="18" customHeight="1">
      <c r="A53" s="38">
        <v>1</v>
      </c>
      <c r="B53" s="36" t="s">
        <v>56</v>
      </c>
      <c r="C53" s="66">
        <f>C64</f>
        <v>3189049.11</v>
      </c>
      <c r="D53" s="67">
        <f>D64</f>
        <v>377414.03</v>
      </c>
      <c r="E53" s="27">
        <f t="shared" si="3"/>
        <v>2811635.08</v>
      </c>
      <c r="F53" s="79"/>
    </row>
    <row r="54" spans="1:6" ht="18" customHeight="1">
      <c r="A54" s="15"/>
      <c r="B54" s="39" t="s">
        <v>57</v>
      </c>
      <c r="C54" s="68">
        <v>0</v>
      </c>
      <c r="D54" s="69">
        <v>0</v>
      </c>
      <c r="E54" s="29"/>
      <c r="F54" s="79"/>
    </row>
    <row r="55" spans="1:6" ht="18" customHeight="1">
      <c r="A55" s="15"/>
      <c r="B55" s="39" t="s">
        <v>101</v>
      </c>
      <c r="C55" s="68"/>
      <c r="D55" s="69"/>
      <c r="E55" s="29"/>
      <c r="F55" s="79"/>
    </row>
    <row r="56" spans="1:6" ht="18" customHeight="1">
      <c r="A56" s="15"/>
      <c r="B56" s="39" t="s">
        <v>102</v>
      </c>
      <c r="C56" s="68"/>
      <c r="D56" s="69"/>
      <c r="E56" s="29"/>
      <c r="F56" s="79"/>
    </row>
    <row r="57" spans="1:6" ht="18" customHeight="1">
      <c r="A57" s="15"/>
      <c r="B57" s="39" t="s">
        <v>103</v>
      </c>
      <c r="C57" s="68"/>
      <c r="D57" s="69"/>
      <c r="E57" s="29"/>
      <c r="F57" s="79"/>
    </row>
    <row r="58" spans="1:6" ht="18" customHeight="1">
      <c r="A58" s="15"/>
      <c r="B58" s="39" t="s">
        <v>104</v>
      </c>
      <c r="C58" s="68"/>
      <c r="D58" s="69"/>
      <c r="E58" s="29"/>
      <c r="F58" s="79"/>
    </row>
    <row r="59" spans="1:6" ht="18" customHeight="1">
      <c r="A59" s="14"/>
      <c r="B59" s="39" t="s">
        <v>58</v>
      </c>
      <c r="C59" s="68">
        <v>0</v>
      </c>
      <c r="D59" s="69">
        <v>0</v>
      </c>
      <c r="E59" s="29"/>
      <c r="F59" s="79"/>
    </row>
    <row r="60" spans="1:6" ht="18" customHeight="1">
      <c r="A60" s="14"/>
      <c r="B60" s="39" t="s">
        <v>101</v>
      </c>
      <c r="C60" s="68"/>
      <c r="D60" s="69"/>
      <c r="E60" s="29"/>
      <c r="F60" s="79"/>
    </row>
    <row r="61" spans="1:6" ht="18" customHeight="1">
      <c r="A61" s="14"/>
      <c r="B61" s="39" t="s">
        <v>102</v>
      </c>
      <c r="C61" s="68"/>
      <c r="D61" s="69"/>
      <c r="E61" s="29"/>
      <c r="F61" s="79"/>
    </row>
    <row r="62" spans="1:6" ht="18" customHeight="1">
      <c r="A62" s="14"/>
      <c r="B62" s="39" t="s">
        <v>103</v>
      </c>
      <c r="C62" s="68"/>
      <c r="D62" s="69"/>
      <c r="E62" s="29"/>
      <c r="F62" s="79"/>
    </row>
    <row r="63" spans="1:6" ht="18" customHeight="1">
      <c r="A63" s="14"/>
      <c r="B63" s="39" t="s">
        <v>104</v>
      </c>
      <c r="C63" s="68"/>
      <c r="D63" s="69"/>
      <c r="E63" s="29"/>
      <c r="F63" s="79"/>
    </row>
    <row r="64" spans="1:6" ht="18" customHeight="1">
      <c r="A64" s="5"/>
      <c r="B64" s="39" t="s">
        <v>59</v>
      </c>
      <c r="C64" s="68">
        <f>C65+C66</f>
        <v>3189049.11</v>
      </c>
      <c r="D64" s="69">
        <f>D65+D66</f>
        <v>377414.03</v>
      </c>
      <c r="E64" s="27">
        <f>C64-D64</f>
        <v>2811635.08</v>
      </c>
      <c r="F64" s="86">
        <f t="shared" ref="F64" si="6">C64-D64</f>
        <v>2811635.08</v>
      </c>
    </row>
    <row r="65" spans="1:6" ht="18" customHeight="1">
      <c r="A65" s="5"/>
      <c r="B65" s="39" t="s">
        <v>105</v>
      </c>
      <c r="C65" s="68">
        <v>3189049.11</v>
      </c>
      <c r="D65" s="69">
        <v>377414.03</v>
      </c>
      <c r="E65" s="27">
        <f>C65-D65</f>
        <v>2811635.08</v>
      </c>
      <c r="F65" s="79"/>
    </row>
    <row r="66" spans="1:6" ht="18" customHeight="1">
      <c r="A66" s="5"/>
      <c r="B66" s="39" t="s">
        <v>106</v>
      </c>
      <c r="C66" s="68">
        <v>0</v>
      </c>
      <c r="D66" s="69">
        <v>0</v>
      </c>
      <c r="E66" s="27">
        <f>C66-D66</f>
        <v>0</v>
      </c>
      <c r="F66" s="79"/>
    </row>
    <row r="67" spans="1:6" ht="18" customHeight="1">
      <c r="A67" s="5"/>
      <c r="B67" s="39" t="s">
        <v>107</v>
      </c>
      <c r="C67" s="68"/>
      <c r="D67" s="69"/>
      <c r="E67" s="27"/>
      <c r="F67" s="79"/>
    </row>
    <row r="68" spans="1:6" ht="18" customHeight="1">
      <c r="A68" s="37">
        <v>2</v>
      </c>
      <c r="B68" s="36" t="s">
        <v>60</v>
      </c>
      <c r="C68" s="66"/>
      <c r="D68" s="67"/>
      <c r="E68" s="29"/>
      <c r="F68" s="79"/>
    </row>
    <row r="69" spans="1:6" ht="18" customHeight="1" thickBot="1">
      <c r="A69" s="47" t="s">
        <v>14</v>
      </c>
      <c r="B69" s="43" t="s">
        <v>61</v>
      </c>
      <c r="C69" s="70">
        <f>82873.64+94850.05</f>
        <v>177723.69</v>
      </c>
      <c r="D69" s="71">
        <v>679303.43</v>
      </c>
      <c r="E69" s="27">
        <f>C69-D69</f>
        <v>-501579.74000000005</v>
      </c>
      <c r="F69" s="85">
        <f t="shared" ref="F69:F70" si="7">C69-D69</f>
        <v>-501579.74000000005</v>
      </c>
    </row>
    <row r="70" spans="1:6" ht="18" customHeight="1" thickBot="1">
      <c r="A70" s="6"/>
      <c r="B70" s="76" t="s">
        <v>15</v>
      </c>
      <c r="C70" s="77">
        <f>C6+C32</f>
        <v>6199281.0200000005</v>
      </c>
      <c r="D70" s="78">
        <f>D6+D32</f>
        <v>4050192.96</v>
      </c>
      <c r="E70" s="27">
        <f>C70-D70</f>
        <v>2149088.0600000005</v>
      </c>
      <c r="F70" s="87">
        <f t="shared" si="7"/>
        <v>2149088.0600000005</v>
      </c>
    </row>
    <row r="71" spans="1:6" ht="18" customHeight="1">
      <c r="A71" s="1"/>
      <c r="B71" s="1"/>
      <c r="C71" s="24"/>
      <c r="D71" s="1"/>
      <c r="E71" s="29"/>
    </row>
    <row r="72" spans="1:6" ht="18" customHeight="1">
      <c r="A72" s="1"/>
      <c r="B72" s="1"/>
      <c r="C72" s="24"/>
      <c r="D72" s="1"/>
      <c r="E72" s="29"/>
    </row>
    <row r="73" spans="1:6" ht="12.75" customHeight="1" thickBot="1">
      <c r="A73" s="1"/>
      <c r="B73" s="1"/>
      <c r="C73" s="24"/>
      <c r="D73" s="1"/>
      <c r="E73" s="29"/>
    </row>
    <row r="74" spans="1:6" ht="21" customHeight="1" thickBot="1">
      <c r="A74" s="32" t="s">
        <v>16</v>
      </c>
      <c r="B74" s="61" t="s">
        <v>1</v>
      </c>
      <c r="C74" s="62" t="s">
        <v>114</v>
      </c>
      <c r="D74" s="63" t="s">
        <v>115</v>
      </c>
      <c r="E74" s="28"/>
      <c r="F74" s="80"/>
    </row>
    <row r="75" spans="1:6" ht="12.75" customHeight="1">
      <c r="A75" s="10">
        <v>1</v>
      </c>
      <c r="B75" s="11">
        <v>2</v>
      </c>
      <c r="C75" s="25">
        <v>3</v>
      </c>
      <c r="D75" s="33">
        <v>4</v>
      </c>
      <c r="E75" s="29"/>
      <c r="F75" s="81">
        <v>5</v>
      </c>
    </row>
    <row r="76" spans="1:6" ht="18" customHeight="1">
      <c r="A76" s="90" t="s">
        <v>17</v>
      </c>
      <c r="B76" s="91"/>
      <c r="C76" s="91"/>
      <c r="D76" s="92"/>
      <c r="E76" s="29"/>
      <c r="F76" s="79"/>
    </row>
    <row r="77" spans="1:6" ht="18" customHeight="1">
      <c r="A77" s="2" t="s">
        <v>3</v>
      </c>
      <c r="B77" s="3" t="s">
        <v>62</v>
      </c>
      <c r="C77" s="23">
        <f>SUM(C78:C85)</f>
        <v>5279403.63</v>
      </c>
      <c r="D77" s="34">
        <f>SUM(D78:D85)</f>
        <v>2583423.4900000002</v>
      </c>
      <c r="E77" s="27">
        <f>C77-D77</f>
        <v>2695980.1399999997</v>
      </c>
      <c r="F77" s="88">
        <f>C77-D77</f>
        <v>2695980.1399999997</v>
      </c>
    </row>
    <row r="78" spans="1:6" ht="18" customHeight="1">
      <c r="A78" s="45" t="s">
        <v>4</v>
      </c>
      <c r="B78" s="35" t="s">
        <v>18</v>
      </c>
      <c r="C78" s="64">
        <v>4977420</v>
      </c>
      <c r="D78" s="65">
        <v>4951000</v>
      </c>
      <c r="E78" s="27">
        <f>C78-D78</f>
        <v>26420</v>
      </c>
      <c r="F78" s="79">
        <f>C78-D78</f>
        <v>26420</v>
      </c>
    </row>
    <row r="79" spans="1:6" ht="31.5" customHeight="1">
      <c r="A79" s="45" t="s">
        <v>6</v>
      </c>
      <c r="B79" s="48" t="s">
        <v>63</v>
      </c>
      <c r="C79" s="72"/>
      <c r="D79" s="73"/>
      <c r="E79" s="29"/>
      <c r="F79" s="79"/>
    </row>
    <row r="80" spans="1:6" ht="18" customHeight="1">
      <c r="A80" s="45" t="s">
        <v>7</v>
      </c>
      <c r="B80" s="48" t="s">
        <v>64</v>
      </c>
      <c r="C80" s="72"/>
      <c r="D80" s="73"/>
      <c r="E80" s="29"/>
      <c r="F80" s="79"/>
    </row>
    <row r="81" spans="1:6" ht="18" customHeight="1">
      <c r="A81" s="45" t="s">
        <v>14</v>
      </c>
      <c r="B81" s="48" t="s">
        <v>25</v>
      </c>
      <c r="C81" s="72">
        <v>445924.87</v>
      </c>
      <c r="D81" s="73">
        <v>0</v>
      </c>
      <c r="E81" s="27">
        <f t="shared" ref="E81:E87" si="8">C81-D81</f>
        <v>445924.87</v>
      </c>
      <c r="F81" s="79">
        <f t="shared" ref="F81:F87" si="9">C81-D81</f>
        <v>445924.87</v>
      </c>
    </row>
    <row r="82" spans="1:6" ht="18" customHeight="1">
      <c r="A82" s="45" t="s">
        <v>19</v>
      </c>
      <c r="B82" s="35" t="s">
        <v>65</v>
      </c>
      <c r="C82" s="64">
        <v>58078.62</v>
      </c>
      <c r="D82" s="65">
        <v>58078.62</v>
      </c>
      <c r="E82" s="27">
        <f t="shared" si="8"/>
        <v>0</v>
      </c>
      <c r="F82" s="79">
        <f t="shared" si="9"/>
        <v>0</v>
      </c>
    </row>
    <row r="83" spans="1:6" ht="18" customHeight="1">
      <c r="A83" s="45" t="s">
        <v>66</v>
      </c>
      <c r="B83" s="35" t="s">
        <v>67</v>
      </c>
      <c r="C83" s="72">
        <v>0</v>
      </c>
      <c r="D83" s="73"/>
      <c r="E83" s="29"/>
      <c r="F83" s="79"/>
    </row>
    <row r="84" spans="1:6" ht="18" customHeight="1">
      <c r="A84" s="45" t="s">
        <v>68</v>
      </c>
      <c r="B84" s="35" t="s">
        <v>69</v>
      </c>
      <c r="C84" s="64">
        <v>0</v>
      </c>
      <c r="D84" s="65">
        <v>-2790485.82</v>
      </c>
      <c r="E84" s="27">
        <f t="shared" si="8"/>
        <v>2790485.82</v>
      </c>
      <c r="F84" s="88">
        <f t="shared" si="9"/>
        <v>2790485.82</v>
      </c>
    </row>
    <row r="85" spans="1:6" ht="18" customHeight="1">
      <c r="A85" s="45" t="s">
        <v>70</v>
      </c>
      <c r="B85" s="35" t="s">
        <v>71</v>
      </c>
      <c r="C85" s="64">
        <v>-202019.86</v>
      </c>
      <c r="D85" s="65">
        <v>364830.69</v>
      </c>
      <c r="E85" s="27">
        <f>C85-D85</f>
        <v>-566850.55000000005</v>
      </c>
      <c r="F85" s="79">
        <f t="shared" si="9"/>
        <v>-566850.55000000005</v>
      </c>
    </row>
    <row r="86" spans="1:6" ht="32.25" customHeight="1">
      <c r="A86" s="45" t="s">
        <v>72</v>
      </c>
      <c r="B86" s="48" t="s">
        <v>73</v>
      </c>
      <c r="C86" s="72"/>
      <c r="D86" s="73"/>
      <c r="E86" s="29"/>
      <c r="F86" s="79"/>
    </row>
    <row r="87" spans="1:6" ht="18" customHeight="1">
      <c r="A87" s="2" t="s">
        <v>8</v>
      </c>
      <c r="B87" s="49" t="s">
        <v>74</v>
      </c>
      <c r="C87" s="23">
        <f>C88+C96+C103+C122</f>
        <v>919877.3899999999</v>
      </c>
      <c r="D87" s="34">
        <f>D88+D96+D103+D122</f>
        <v>1466769.47</v>
      </c>
      <c r="E87" s="27">
        <f t="shared" si="8"/>
        <v>-546892.08000000007</v>
      </c>
      <c r="F87" s="79">
        <f t="shared" si="9"/>
        <v>-546892.08000000007</v>
      </c>
    </row>
    <row r="88" spans="1:6" ht="18" customHeight="1">
      <c r="A88" s="46" t="s">
        <v>4</v>
      </c>
      <c r="B88" s="48" t="s">
        <v>75</v>
      </c>
      <c r="C88" s="64">
        <v>0</v>
      </c>
      <c r="D88" s="65">
        <v>0</v>
      </c>
      <c r="E88" s="27"/>
      <c r="F88" s="79"/>
    </row>
    <row r="89" spans="1:6" ht="18" customHeight="1">
      <c r="A89" s="37">
        <v>1</v>
      </c>
      <c r="B89" s="42" t="s">
        <v>76</v>
      </c>
      <c r="C89" s="66"/>
      <c r="D89" s="67"/>
      <c r="E89" s="29"/>
      <c r="F89" s="79"/>
    </row>
    <row r="90" spans="1:6" ht="18" customHeight="1">
      <c r="A90" s="37">
        <v>2</v>
      </c>
      <c r="B90" s="42" t="s">
        <v>77</v>
      </c>
      <c r="C90" s="66">
        <v>0</v>
      </c>
      <c r="D90" s="67">
        <v>0</v>
      </c>
      <c r="E90" s="29"/>
      <c r="F90" s="79"/>
    </row>
    <row r="91" spans="1:6" ht="18" customHeight="1">
      <c r="A91" s="37"/>
      <c r="B91" s="40" t="s">
        <v>108</v>
      </c>
      <c r="C91" s="68"/>
      <c r="D91" s="69"/>
      <c r="E91" s="29"/>
      <c r="F91" s="79"/>
    </row>
    <row r="92" spans="1:6" ht="18" customHeight="1">
      <c r="A92" s="37"/>
      <c r="B92" s="40" t="s">
        <v>109</v>
      </c>
      <c r="C92" s="68"/>
      <c r="D92" s="69"/>
      <c r="E92" s="29"/>
      <c r="F92" s="79"/>
    </row>
    <row r="93" spans="1:6" ht="18" customHeight="1">
      <c r="A93" s="37">
        <v>3</v>
      </c>
      <c r="B93" s="36" t="s">
        <v>78</v>
      </c>
      <c r="C93" s="66">
        <v>0</v>
      </c>
      <c r="D93" s="67">
        <v>0</v>
      </c>
      <c r="E93" s="29"/>
      <c r="F93" s="79"/>
    </row>
    <row r="94" spans="1:6" ht="18" customHeight="1">
      <c r="A94" s="4"/>
      <c r="B94" s="39" t="s">
        <v>110</v>
      </c>
      <c r="C94" s="68"/>
      <c r="D94" s="69"/>
      <c r="E94" s="29"/>
      <c r="F94" s="79"/>
    </row>
    <row r="95" spans="1:6" ht="18" customHeight="1">
      <c r="A95" s="4"/>
      <c r="B95" s="39" t="s">
        <v>109</v>
      </c>
      <c r="C95" s="68"/>
      <c r="D95" s="69"/>
      <c r="E95" s="29"/>
      <c r="F95" s="79"/>
    </row>
    <row r="96" spans="1:6" ht="18" customHeight="1">
      <c r="A96" s="45" t="s">
        <v>6</v>
      </c>
      <c r="B96" s="35" t="s">
        <v>20</v>
      </c>
      <c r="C96" s="64">
        <v>0</v>
      </c>
      <c r="D96" s="65">
        <v>0</v>
      </c>
      <c r="E96" s="29"/>
      <c r="F96" s="79"/>
    </row>
    <row r="97" spans="1:7" ht="18" customHeight="1">
      <c r="A97" s="38">
        <v>1</v>
      </c>
      <c r="B97" s="36" t="s">
        <v>79</v>
      </c>
      <c r="C97" s="66"/>
      <c r="D97" s="67"/>
      <c r="E97" s="29"/>
      <c r="F97" s="79"/>
    </row>
    <row r="98" spans="1:7" ht="18" customHeight="1">
      <c r="A98" s="37">
        <v>2</v>
      </c>
      <c r="B98" s="36" t="s">
        <v>80</v>
      </c>
      <c r="C98" s="66">
        <v>0</v>
      </c>
      <c r="D98" s="67">
        <v>0</v>
      </c>
      <c r="E98" s="29"/>
      <c r="F98" s="79"/>
    </row>
    <row r="99" spans="1:7" ht="18" customHeight="1">
      <c r="A99" s="18"/>
      <c r="B99" s="39" t="s">
        <v>81</v>
      </c>
      <c r="C99" s="68"/>
      <c r="D99" s="69"/>
      <c r="E99" s="29"/>
      <c r="F99" s="79"/>
    </row>
    <row r="100" spans="1:7" ht="18" customHeight="1">
      <c r="A100" s="18"/>
      <c r="B100" s="40" t="s">
        <v>82</v>
      </c>
      <c r="C100" s="68"/>
      <c r="D100" s="69"/>
      <c r="E100" s="29"/>
      <c r="F100" s="79"/>
    </row>
    <row r="101" spans="1:7" ht="18" customHeight="1">
      <c r="A101" s="18"/>
      <c r="B101" s="39" t="s">
        <v>83</v>
      </c>
      <c r="C101" s="68"/>
      <c r="D101" s="69"/>
      <c r="E101" s="29"/>
      <c r="F101" s="79"/>
    </row>
    <row r="102" spans="1:7" ht="18" customHeight="1">
      <c r="A102" s="18"/>
      <c r="B102" s="39" t="s">
        <v>111</v>
      </c>
      <c r="C102" s="68"/>
      <c r="D102" s="69"/>
      <c r="E102" s="29"/>
      <c r="F102" s="79"/>
    </row>
    <row r="103" spans="1:7" s="16" customFormat="1" ht="18" customHeight="1">
      <c r="A103" s="45" t="s">
        <v>7</v>
      </c>
      <c r="B103" s="35" t="s">
        <v>21</v>
      </c>
      <c r="C103" s="64">
        <f>C109+C121</f>
        <v>897870.74999999988</v>
      </c>
      <c r="D103" s="65">
        <f>D109+D121</f>
        <v>939945.03</v>
      </c>
      <c r="E103" s="27">
        <f>C103-D103</f>
        <v>-42074.280000000144</v>
      </c>
      <c r="F103" s="79">
        <f t="shared" ref="F103" si="10">C103-D103</f>
        <v>-42074.280000000144</v>
      </c>
      <c r="G103" s="20"/>
    </row>
    <row r="104" spans="1:7" s="16" customFormat="1" ht="18" customHeight="1">
      <c r="A104" s="37">
        <v>1</v>
      </c>
      <c r="B104" s="36" t="s">
        <v>117</v>
      </c>
      <c r="C104" s="66"/>
      <c r="D104" s="67"/>
      <c r="E104" s="30"/>
      <c r="F104" s="84"/>
      <c r="G104" s="20"/>
    </row>
    <row r="105" spans="1:7" s="16" customFormat="1" ht="18" customHeight="1">
      <c r="A105" s="37"/>
      <c r="B105" s="40" t="s">
        <v>112</v>
      </c>
      <c r="C105" s="68"/>
      <c r="D105" s="69"/>
      <c r="E105" s="30"/>
      <c r="F105" s="84"/>
      <c r="G105" s="20"/>
    </row>
    <row r="106" spans="1:7" s="16" customFormat="1" ht="18" customHeight="1">
      <c r="A106" s="37"/>
      <c r="B106" s="39" t="s">
        <v>99</v>
      </c>
      <c r="C106" s="68"/>
      <c r="D106" s="69"/>
      <c r="E106" s="30"/>
      <c r="F106" s="84"/>
      <c r="G106" s="20"/>
    </row>
    <row r="107" spans="1:7" s="16" customFormat="1" ht="18" customHeight="1">
      <c r="A107" s="37"/>
      <c r="B107" s="39" t="s">
        <v>100</v>
      </c>
      <c r="C107" s="68"/>
      <c r="D107" s="69"/>
      <c r="E107" s="30"/>
      <c r="F107" s="84"/>
      <c r="G107" s="20"/>
    </row>
    <row r="108" spans="1:7" s="16" customFormat="1" ht="18" customHeight="1">
      <c r="A108" s="37"/>
      <c r="B108" s="39" t="s">
        <v>50</v>
      </c>
      <c r="C108" s="68"/>
      <c r="D108" s="69"/>
      <c r="E108" s="30"/>
      <c r="F108" s="84"/>
      <c r="G108" s="20"/>
    </row>
    <row r="109" spans="1:7" s="16" customFormat="1" ht="18" customHeight="1">
      <c r="A109" s="37">
        <v>2</v>
      </c>
      <c r="B109" s="36" t="s">
        <v>80</v>
      </c>
      <c r="C109" s="68">
        <f>C110+C113+C118+C119+C120</f>
        <v>890035.54999999993</v>
      </c>
      <c r="D109" s="69">
        <f>D110+D113+D118+D119+D120</f>
        <v>935878.56</v>
      </c>
      <c r="E109" s="27">
        <f>C109-D109</f>
        <v>-45843.010000000126</v>
      </c>
      <c r="F109" s="79">
        <f t="shared" ref="F109:F110" si="11">C109-D109</f>
        <v>-45843.010000000126</v>
      </c>
      <c r="G109" s="20"/>
    </row>
    <row r="110" spans="1:7" s="16" customFormat="1" ht="18" customHeight="1">
      <c r="A110" s="4"/>
      <c r="B110" s="39" t="s">
        <v>81</v>
      </c>
      <c r="C110" s="68">
        <v>0</v>
      </c>
      <c r="D110" s="69">
        <v>420311</v>
      </c>
      <c r="E110" s="27">
        <f>C110-D110</f>
        <v>-420311</v>
      </c>
      <c r="F110" s="79">
        <f t="shared" si="11"/>
        <v>-420311</v>
      </c>
      <c r="G110" s="20"/>
    </row>
    <row r="111" spans="1:7" s="16" customFormat="1" ht="18" customHeight="1">
      <c r="A111" s="4"/>
      <c r="B111" s="40" t="s">
        <v>82</v>
      </c>
      <c r="C111" s="68"/>
      <c r="D111" s="69"/>
      <c r="E111" s="30"/>
      <c r="F111" s="84"/>
      <c r="G111" s="20"/>
    </row>
    <row r="112" spans="1:7" s="16" customFormat="1" ht="18" customHeight="1">
      <c r="A112" s="4"/>
      <c r="B112" s="50" t="s">
        <v>83</v>
      </c>
      <c r="C112" s="68"/>
      <c r="D112" s="69"/>
      <c r="E112" s="30"/>
      <c r="F112" s="84"/>
      <c r="G112" s="20"/>
    </row>
    <row r="113" spans="1:6" ht="18" customHeight="1">
      <c r="A113" s="5"/>
      <c r="B113" s="39" t="s">
        <v>84</v>
      </c>
      <c r="C113" s="68">
        <f>C114</f>
        <v>865529.30999999994</v>
      </c>
      <c r="D113" s="69">
        <f>D114</f>
        <v>412965.01</v>
      </c>
      <c r="E113" s="27">
        <f>C113-D113</f>
        <v>452564.29999999993</v>
      </c>
      <c r="F113" s="79">
        <f t="shared" ref="F113" si="12">C113-D113</f>
        <v>452564.29999999993</v>
      </c>
    </row>
    <row r="114" spans="1:6" ht="18" customHeight="1">
      <c r="A114" s="5"/>
      <c r="B114" s="39" t="s">
        <v>99</v>
      </c>
      <c r="C114" s="68">
        <f>862294.1+3235.21</f>
        <v>865529.30999999994</v>
      </c>
      <c r="D114" s="69">
        <f>412445.55+519.46</f>
        <v>412965.01</v>
      </c>
      <c r="E114" s="27">
        <f>C114-D114</f>
        <v>452564.29999999993</v>
      </c>
      <c r="F114" s="79"/>
    </row>
    <row r="115" spans="1:6" ht="18" customHeight="1">
      <c r="A115" s="5"/>
      <c r="B115" s="39" t="s">
        <v>100</v>
      </c>
      <c r="C115" s="68"/>
      <c r="D115" s="69"/>
      <c r="E115" s="29"/>
      <c r="F115" s="79"/>
    </row>
    <row r="116" spans="1:6" ht="18" customHeight="1">
      <c r="A116" s="5"/>
      <c r="B116" s="39" t="s">
        <v>85</v>
      </c>
      <c r="C116" s="68"/>
      <c r="D116" s="69"/>
      <c r="E116" s="29"/>
      <c r="F116" s="79"/>
    </row>
    <row r="117" spans="1:6" ht="18" customHeight="1">
      <c r="A117" s="5"/>
      <c r="B117" s="39" t="s">
        <v>86</v>
      </c>
      <c r="C117" s="68"/>
      <c r="D117" s="69"/>
      <c r="E117" s="29"/>
      <c r="F117" s="79"/>
    </row>
    <row r="118" spans="1:6" ht="18" customHeight="1">
      <c r="A118" s="5"/>
      <c r="B118" s="40" t="s">
        <v>87</v>
      </c>
      <c r="C118" s="68">
        <v>22314.6</v>
      </c>
      <c r="D118" s="69">
        <v>86989.82</v>
      </c>
      <c r="E118" s="27">
        <f t="shared" ref="E118:E127" si="13">C118-D118</f>
        <v>-64675.220000000008</v>
      </c>
      <c r="F118" s="79">
        <f t="shared" ref="F118:F124" si="14">C118-D118</f>
        <v>-64675.220000000008</v>
      </c>
    </row>
    <row r="119" spans="1:6" ht="18" customHeight="1">
      <c r="A119" s="5"/>
      <c r="B119" s="39" t="s">
        <v>88</v>
      </c>
      <c r="C119" s="68">
        <v>2191.64</v>
      </c>
      <c r="D119" s="69">
        <v>15612.73</v>
      </c>
      <c r="E119" s="27">
        <f t="shared" si="13"/>
        <v>-13421.09</v>
      </c>
      <c r="F119" s="79">
        <f t="shared" si="14"/>
        <v>-13421.09</v>
      </c>
    </row>
    <row r="120" spans="1:6" ht="18" customHeight="1">
      <c r="A120" s="5"/>
      <c r="B120" s="51" t="s">
        <v>89</v>
      </c>
      <c r="C120" s="68">
        <v>0</v>
      </c>
      <c r="D120" s="69">
        <v>0</v>
      </c>
      <c r="E120" s="27">
        <f t="shared" si="13"/>
        <v>0</v>
      </c>
      <c r="F120" s="79">
        <f t="shared" si="14"/>
        <v>0</v>
      </c>
    </row>
    <row r="121" spans="1:6" ht="18" customHeight="1">
      <c r="A121" s="37">
        <v>3</v>
      </c>
      <c r="B121" s="36" t="s">
        <v>22</v>
      </c>
      <c r="C121" s="68">
        <v>7835.2</v>
      </c>
      <c r="D121" s="69">
        <v>4066.47</v>
      </c>
      <c r="E121" s="27">
        <f t="shared" si="13"/>
        <v>3768.73</v>
      </c>
      <c r="F121" s="79">
        <f t="shared" si="14"/>
        <v>3768.73</v>
      </c>
    </row>
    <row r="122" spans="1:6" ht="18" customHeight="1">
      <c r="A122" s="47" t="s">
        <v>14</v>
      </c>
      <c r="B122" s="52" t="s">
        <v>90</v>
      </c>
      <c r="C122" s="70">
        <f>C123+C124</f>
        <v>22006.639999999999</v>
      </c>
      <c r="D122" s="71">
        <f>D123+D124</f>
        <v>526824.43999999994</v>
      </c>
      <c r="E122" s="27">
        <f t="shared" si="13"/>
        <v>-504817.79999999993</v>
      </c>
      <c r="F122" s="79">
        <f t="shared" si="14"/>
        <v>-504817.79999999993</v>
      </c>
    </row>
    <row r="123" spans="1:6" ht="18" customHeight="1">
      <c r="A123" s="38">
        <v>1</v>
      </c>
      <c r="B123" s="53" t="s">
        <v>91</v>
      </c>
      <c r="C123" s="66"/>
      <c r="D123" s="67"/>
      <c r="E123" s="27"/>
      <c r="F123" s="79"/>
    </row>
    <row r="124" spans="1:6" ht="18" customHeight="1">
      <c r="A124" s="57">
        <v>2</v>
      </c>
      <c r="B124" s="54" t="s">
        <v>92</v>
      </c>
      <c r="C124" s="66">
        <f>C125+C126</f>
        <v>22006.639999999999</v>
      </c>
      <c r="D124" s="67">
        <f>D125+D126</f>
        <v>526824.43999999994</v>
      </c>
      <c r="E124" s="27">
        <f t="shared" si="13"/>
        <v>-504817.79999999993</v>
      </c>
      <c r="F124" s="79">
        <f t="shared" si="14"/>
        <v>-504817.79999999993</v>
      </c>
    </row>
    <row r="125" spans="1:6" ht="18" customHeight="1">
      <c r="A125" s="12"/>
      <c r="B125" s="55" t="s">
        <v>110</v>
      </c>
      <c r="C125" s="68">
        <f>3499.66+18506.98</f>
        <v>22006.639999999999</v>
      </c>
      <c r="D125" s="69">
        <f>3768.87+28601.7</f>
        <v>32370.57</v>
      </c>
      <c r="E125" s="27">
        <f t="shared" si="13"/>
        <v>-10363.93</v>
      </c>
      <c r="F125" s="79"/>
    </row>
    <row r="126" spans="1:6" ht="18" customHeight="1" thickBot="1">
      <c r="A126" s="17"/>
      <c r="B126" s="56" t="s">
        <v>113</v>
      </c>
      <c r="C126" s="74">
        <v>0</v>
      </c>
      <c r="D126" s="75">
        <f>123000+371453.87</f>
        <v>494453.87</v>
      </c>
      <c r="E126" s="27">
        <f t="shared" si="13"/>
        <v>-494453.87</v>
      </c>
      <c r="F126" s="79"/>
    </row>
    <row r="127" spans="1:6" ht="18" customHeight="1" thickBot="1">
      <c r="A127" s="6"/>
      <c r="B127" s="76" t="s">
        <v>23</v>
      </c>
      <c r="C127" s="77">
        <f>C77+C87</f>
        <v>6199281.0199999996</v>
      </c>
      <c r="D127" s="78">
        <f>D77+D87</f>
        <v>4050192.96</v>
      </c>
      <c r="E127" s="27">
        <f t="shared" si="13"/>
        <v>2149088.0599999996</v>
      </c>
      <c r="F127" s="89">
        <f t="shared" ref="F127" si="15">C127-D127</f>
        <v>2149088.0599999996</v>
      </c>
    </row>
    <row r="128" spans="1:6">
      <c r="A128" t="s">
        <v>24</v>
      </c>
      <c r="E128" s="27"/>
    </row>
    <row r="129" spans="1:5" ht="15">
      <c r="A129" s="93" t="s">
        <v>116</v>
      </c>
      <c r="B129" s="93"/>
      <c r="E129" s="29"/>
    </row>
    <row r="130" spans="1:5">
      <c r="A130" s="1"/>
      <c r="B130" s="1"/>
      <c r="E130" s="29"/>
    </row>
    <row r="131" spans="1:5" ht="15">
      <c r="A131" s="93" t="s">
        <v>118</v>
      </c>
      <c r="B131" s="93"/>
      <c r="C131" s="93"/>
      <c r="D131" s="93"/>
      <c r="E131" s="29"/>
    </row>
    <row r="132" spans="1:5">
      <c r="A132" s="1"/>
      <c r="B132" s="1"/>
      <c r="C132" s="1"/>
      <c r="D132" s="1"/>
    </row>
    <row r="133" spans="1:5">
      <c r="C133" s="26"/>
    </row>
    <row r="134" spans="1:5">
      <c r="C134" s="26"/>
      <c r="D134" s="26"/>
    </row>
    <row r="135" spans="1:5">
      <c r="C135" s="26"/>
    </row>
  </sheetData>
  <mergeCells count="4">
    <mergeCell ref="A5:D5"/>
    <mergeCell ref="A76:D76"/>
    <mergeCell ref="A129:B129"/>
    <mergeCell ref="A131:D131"/>
  </mergeCells>
  <pageMargins left="0.70866141732283472" right="0.70866141732283472" top="0.15748031496062992" bottom="0.35433070866141736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bilans</vt:lpstr>
      <vt:lpstr>do przepł.</vt:lpstr>
      <vt:lpstr>'do przepł.'!Obszar_wydruku</vt:lpstr>
    </vt:vector>
  </TitlesOfParts>
  <Company>ALFA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Jadwiga Godlewska</dc:creator>
  <cp:lastModifiedBy>bgal</cp:lastModifiedBy>
  <cp:lastPrinted>2009-04-02T07:50:08Z</cp:lastPrinted>
  <dcterms:created xsi:type="dcterms:W3CDTF">2000-02-18T10:58:00Z</dcterms:created>
  <dcterms:modified xsi:type="dcterms:W3CDTF">2009-07-21T09:18:48Z</dcterms:modified>
</cp:coreProperties>
</file>